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NSPARENCIA\FUSION DE ARCHIVOS FRACCIONES\3T_A55_F28_B\"/>
    </mc:Choice>
  </mc:AlternateContent>
  <bookViews>
    <workbookView xWindow="270" yWindow="555" windowWidth="28215" windowHeight="114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65570" sheetId="9" r:id="rId9"/>
    <sheet name="Tabla_365554" sheetId="10" r:id="rId10"/>
    <sheet name="Hidden_1_Tabla_365554" sheetId="11" r:id="rId11"/>
    <sheet name="Tabla_365567" sheetId="12" r:id="rId12"/>
  </sheets>
  <definedNames>
    <definedName name="_xlnm._FilterDatabase" localSheetId="0" hidden="1">'Reporte de Formatos'!$A$7:$BN$176</definedName>
    <definedName name="_xlnm._FilterDatabase" localSheetId="9" hidden="1">Tabla_365554!$A$3:$E$60</definedName>
    <definedName name="Hidden_1_Tabla_3655544">Hidden_1_Tabla_365554!$A$1:$A$3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62913"/>
</workbook>
</file>

<file path=xl/calcChain.xml><?xml version="1.0" encoding="utf-8"?>
<calcChain xmlns="http://schemas.openxmlformats.org/spreadsheetml/2006/main">
  <c r="AY176" i="1" l="1"/>
  <c r="AY175" i="1"/>
  <c r="AY174" i="1"/>
  <c r="AY173" i="1"/>
  <c r="AY172" i="1"/>
  <c r="AY171" i="1"/>
  <c r="AY170" i="1"/>
  <c r="AY169" i="1"/>
  <c r="AY168" i="1"/>
  <c r="AY167" i="1"/>
  <c r="AY166" i="1"/>
  <c r="AY165" i="1"/>
  <c r="AY164" i="1"/>
  <c r="AY163" i="1"/>
  <c r="AY162" i="1"/>
  <c r="AY161" i="1"/>
  <c r="AY160" i="1"/>
  <c r="AY159" i="1"/>
  <c r="AY158" i="1"/>
  <c r="AY157" i="1"/>
  <c r="AY156" i="1"/>
  <c r="AY155" i="1"/>
  <c r="AY154" i="1"/>
  <c r="AY153" i="1"/>
  <c r="AY152" i="1"/>
  <c r="AY151" i="1"/>
  <c r="AY150" i="1"/>
  <c r="AY149" i="1"/>
  <c r="AY148" i="1"/>
  <c r="AY147" i="1"/>
  <c r="AY146" i="1"/>
  <c r="AY145" i="1"/>
  <c r="AY144" i="1"/>
  <c r="AY143" i="1"/>
  <c r="AY142" i="1"/>
  <c r="AY141" i="1"/>
  <c r="AY140" i="1"/>
  <c r="AY139" i="1"/>
  <c r="AY138" i="1"/>
  <c r="AY137" i="1"/>
  <c r="AY136" i="1"/>
  <c r="AY135" i="1"/>
  <c r="AY134" i="1"/>
  <c r="AY133" i="1"/>
  <c r="AY132" i="1"/>
  <c r="AY131" i="1"/>
  <c r="AY130" i="1"/>
  <c r="AY129" i="1"/>
  <c r="AY128" i="1"/>
  <c r="AY127" i="1"/>
  <c r="AY126" i="1"/>
  <c r="AY125" i="1"/>
  <c r="AY124" i="1"/>
  <c r="AY123" i="1"/>
  <c r="AY122" i="1"/>
  <c r="AY121" i="1"/>
  <c r="AY120" i="1"/>
  <c r="AY119" i="1"/>
  <c r="AY118" i="1"/>
  <c r="AY117" i="1"/>
  <c r="AY116" i="1"/>
  <c r="AY115" i="1"/>
  <c r="AY114" i="1"/>
  <c r="AY113" i="1"/>
  <c r="AY112" i="1"/>
  <c r="AY111" i="1"/>
  <c r="AY110" i="1"/>
  <c r="AY109" i="1"/>
  <c r="AY108" i="1"/>
  <c r="AY107" i="1"/>
  <c r="AY106" i="1"/>
  <c r="AY105" i="1"/>
  <c r="AY104" i="1"/>
  <c r="AY103" i="1"/>
  <c r="AY102" i="1"/>
  <c r="AY101" i="1"/>
  <c r="AY100" i="1"/>
  <c r="AY99" i="1"/>
  <c r="AY98" i="1"/>
  <c r="AY97" i="1"/>
  <c r="AY96" i="1"/>
  <c r="AY95" i="1"/>
  <c r="AY94" i="1"/>
  <c r="AY93" i="1"/>
  <c r="AY92" i="1"/>
  <c r="AY91" i="1"/>
  <c r="AY90" i="1"/>
  <c r="AY89" i="1"/>
  <c r="AY88" i="1"/>
  <c r="AY87" i="1"/>
  <c r="AY86" i="1"/>
  <c r="AY85" i="1"/>
  <c r="AY84" i="1"/>
  <c r="AY83" i="1"/>
  <c r="AY82" i="1"/>
  <c r="AY81" i="1"/>
  <c r="AY80" i="1"/>
  <c r="AY79" i="1"/>
  <c r="AY78" i="1"/>
  <c r="AY77" i="1"/>
  <c r="AY76" i="1"/>
  <c r="AY75" i="1"/>
  <c r="AY74" i="1"/>
  <c r="AY73" i="1"/>
  <c r="AY72" i="1"/>
  <c r="AY71" i="1"/>
  <c r="AY70" i="1"/>
  <c r="AY69" i="1"/>
  <c r="AY68" i="1"/>
  <c r="AY67" i="1"/>
  <c r="AY66" i="1"/>
  <c r="AY65" i="1"/>
</calcChain>
</file>

<file path=xl/sharedStrings.xml><?xml version="1.0" encoding="utf-8"?>
<sst xmlns="http://schemas.openxmlformats.org/spreadsheetml/2006/main" count="7995" uniqueCount="1378">
  <si>
    <t>45051</t>
  </si>
  <si>
    <t>TÍTULO</t>
  </si>
  <si>
    <t>NOMBRE CORTO</t>
  </si>
  <si>
    <t>DESCRIPCIÓN</t>
  </si>
  <si>
    <t>Procedimientos de adjudicación directa</t>
  </si>
  <si>
    <t>LTAIPEAM55FXXVIII-B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</si>
  <si>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</si>
  <si>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</si>
  <si>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</si>
  <si>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</si>
  <si>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</si>
  <si>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</si>
  <si>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</si>
  <si>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</si>
  <si>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</si>
  <si>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</si>
  <si>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365532</t>
  </si>
  <si>
    <t>365557</t>
  </si>
  <si>
    <t>365558</t>
  </si>
  <si>
    <t>365569</t>
  </si>
  <si>
    <t>365568</t>
  </si>
  <si>
    <t>561103</t>
  </si>
  <si>
    <t>365529</t>
  </si>
  <si>
    <t>365537</t>
  </si>
  <si>
    <t>365549</t>
  </si>
  <si>
    <t>365538</t>
  </si>
  <si>
    <t>365570</t>
  </si>
  <si>
    <t>365563</t>
  </si>
  <si>
    <t>365559</t>
  </si>
  <si>
    <t>365564</t>
  </si>
  <si>
    <t>365565</t>
  </si>
  <si>
    <t>365566</t>
  </si>
  <si>
    <t>561104</t>
  </si>
  <si>
    <t>561105</t>
  </si>
  <si>
    <t>561106</t>
  </si>
  <si>
    <t>561107</t>
  </si>
  <si>
    <t>561108</t>
  </si>
  <si>
    <t>561109</t>
  </si>
  <si>
    <t>561110</t>
  </si>
  <si>
    <t>561111</t>
  </si>
  <si>
    <t>561112</t>
  </si>
  <si>
    <t>561113</t>
  </si>
  <si>
    <t>561114</t>
  </si>
  <si>
    <t>561115</t>
  </si>
  <si>
    <t>561116</t>
  </si>
  <si>
    <t>561117</t>
  </si>
  <si>
    <t>561118</t>
  </si>
  <si>
    <t>561119</t>
  </si>
  <si>
    <t>561120</t>
  </si>
  <si>
    <t>365534</t>
  </si>
  <si>
    <t>365535</t>
  </si>
  <si>
    <t>365530</t>
  </si>
  <si>
    <t>365542</t>
  </si>
  <si>
    <t>561121</t>
  </si>
  <si>
    <t>561122</t>
  </si>
  <si>
    <t>365543</t>
  </si>
  <si>
    <t>365544</t>
  </si>
  <si>
    <t>365546</t>
  </si>
  <si>
    <t>365547</t>
  </si>
  <si>
    <t>365527</t>
  </si>
  <si>
    <t>365528</t>
  </si>
  <si>
    <t>365531</t>
  </si>
  <si>
    <t>365539</t>
  </si>
  <si>
    <t>365545</t>
  </si>
  <si>
    <t>365540</t>
  </si>
  <si>
    <t>365560</t>
  </si>
  <si>
    <t>365553</t>
  </si>
  <si>
    <t>365552</t>
  </si>
  <si>
    <t>365533</t>
  </si>
  <si>
    <t>365571</t>
  </si>
  <si>
    <t>365554</t>
  </si>
  <si>
    <t>365572</t>
  </si>
  <si>
    <t>365567</t>
  </si>
  <si>
    <t>365536</t>
  </si>
  <si>
    <t>365573</t>
  </si>
  <si>
    <t>365550</t>
  </si>
  <si>
    <t>365551</t>
  </si>
  <si>
    <t>365548</t>
  </si>
  <si>
    <t>365561</t>
  </si>
  <si>
    <t>365541</t>
  </si>
  <si>
    <t>365556</t>
  </si>
  <si>
    <t>365562</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</si>
  <si>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</si>
  <si>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</si>
  <si>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</si>
  <si>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</si>
  <si>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</si>
  <si>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</si>
  <si>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</si>
  <si>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</si>
  <si>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</si>
  <si>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</si>
  <si>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</si>
  <si>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Tabla_365570</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</si>
  <si>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</si>
  <si>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</si>
  <si>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</si>
  <si>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</si>
  <si>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</si>
  <si>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</si>
  <si>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</si>
  <si>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</si>
  <si>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</si>
  <si>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</si>
  <si>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</si>
  <si>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</si>
  <si>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</si>
  <si>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</si>
  <si>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</si>
  <si>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</si>
  <si>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</si>
  <si>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</si>
  <si>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</si>
  <si>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</si>
  <si>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</si>
  <si>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</si>
  <si>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</si>
  <si>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</si>
  <si>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</si>
  <si>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</si>
  <si>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</si>
  <si>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</si>
  <si>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</si>
  <si>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</si>
  <si>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</si>
  <si>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</si>
  <si>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</si>
  <si>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</si>
  <si>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</si>
  <si>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</si>
  <si>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</si>
  <si>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</si>
  <si>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</si>
  <si>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</si>
  <si>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</si>
  <si>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</si>
  <si>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</si>
  <si>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Tabla_365554</t>
  </si>
  <si>
    <t>Se realizaron convenios modificatorios (catálogo)</t>
  </si>
  <si>
    <t>Datos de los convenios modificatorios de la contratación 
Tabla_365567</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</si>
  <si>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</si>
  <si>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</si>
  <si>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</si>
  <si>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</si>
  <si>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</si>
  <si>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</si>
  <si>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</si>
  <si>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</si>
  <si>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</si>
  <si>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</si>
  <si>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</si>
  <si>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</si>
  <si>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</si>
  <si>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</si>
  <si>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</si>
  <si>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</si>
  <si>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</si>
  <si>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</si>
  <si>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</si>
  <si>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</si>
  <si>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</si>
  <si>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</si>
  <si>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</si>
  <si>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</si>
  <si>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</si>
  <si>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</si>
  <si>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</si>
  <si>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</si>
  <si>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</si>
  <si>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</si>
  <si>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</si>
  <si>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</si>
  <si>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</si>
  <si>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</si>
  <si>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</si>
  <si>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</si>
  <si>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</si>
  <si>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</si>
  <si>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</si>
  <si>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</si>
  <si>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</si>
  <si>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</si>
  <si>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</si>
  <si>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</si>
  <si>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</si>
  <si>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</si>
  <si>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</si>
  <si>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</si>
  <si>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</si>
  <si>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</si>
  <si>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</si>
  <si>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</si>
  <si>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</si>
  <si>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</si>
  <si>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</si>
  <si>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</si>
  <si>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</si>
  <si>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</si>
  <si>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</si>
  <si>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</si>
  <si>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</si>
  <si>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</si>
  <si>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</si>
  <si>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</si>
  <si>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</si>
  <si>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</si>
  <si>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</si>
  <si>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</si>
  <si>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</si>
  <si>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</si>
  <si>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</si>
  <si>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</si>
  <si>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</si>
  <si>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</si>
  <si>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</si>
  <si>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</si>
  <si>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</si>
  <si>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</si>
  <si>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</si>
  <si>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</si>
  <si>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</si>
  <si>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</si>
  <si>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</si>
  <si>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</si>
  <si>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</si>
  <si>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</si>
  <si>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</si>
  <si>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</si>
  <si>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</si>
  <si>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</si>
  <si>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</si>
  <si>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</si>
  <si>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</si>
  <si>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</si>
  <si>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</si>
  <si>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</si>
  <si>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</si>
  <si>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</si>
  <si>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</si>
  <si>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</si>
  <si>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</si>
  <si>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</si>
  <si>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</si>
  <si>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</si>
  <si>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</si>
  <si>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</si>
  <si>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</si>
  <si>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</si>
  <si>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</si>
  <si>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</si>
  <si>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</si>
  <si>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</si>
  <si>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</si>
  <si>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</si>
  <si>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</si>
  <si>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</si>
  <si>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47065</t>
  </si>
  <si>
    <t>47066</t>
  </si>
  <si>
    <t>47067</t>
  </si>
  <si>
    <t>47068</t>
  </si>
  <si>
    <t>47069</t>
  </si>
  <si>
    <t>47070</t>
  </si>
  <si>
    <t>ID</t>
  </si>
  <si>
    <t>Nombre(s)</t>
  </si>
  <si>
    <t>Primer apellido</t>
  </si>
  <si>
    <t>Segundo apellido</t>
  </si>
  <si>
    <t>Razón social</t>
  </si>
  <si>
    <t xml:space="preserve">RFC de los posibles contratantes </t>
  </si>
  <si>
    <t>Monto total de la cotización con impuestos incluidos</t>
  </si>
  <si>
    <t>47057</t>
  </si>
  <si>
    <t>47058</t>
  </si>
  <si>
    <t>47059</t>
  </si>
  <si>
    <t>47060</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</si>
  <si>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</si>
  <si>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</si>
  <si>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</si>
  <si>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</si>
  <si>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</si>
  <si>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</si>
  <si>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</si>
  <si>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47061</t>
  </si>
  <si>
    <t>47062</t>
  </si>
  <si>
    <t>47063</t>
  </si>
  <si>
    <t>47064</t>
  </si>
  <si>
    <t>Número de convenio modificatorio</t>
  </si>
  <si>
    <t>Objeto del convenio modificatorio</t>
  </si>
  <si>
    <t>Fecha de firma del convenio modificatorio</t>
  </si>
  <si>
    <t>Hipervínculo al documento del convenio</t>
  </si>
  <si>
    <t>FISMDF-0066-2021</t>
  </si>
  <si>
    <t>ARTÍCULO 26 y 43 LOPSREA</t>
  </si>
  <si>
    <t>http://transparencia.ags.gob.mx/SOPMA/2021/FISMDF-0066-2021/OficioAprobacion001.pdf</t>
  </si>
  <si>
    <t>MEJORAMIENTO ESCUELA PRIMARIA ISMAEL COLLAZO GARCÍA, CALLE PALMA MEXICANA NO. 302, BAJIO DE LAS PALMAS FRACC.</t>
  </si>
  <si>
    <t>NO APLICA</t>
  </si>
  <si>
    <t>ARTEK TECNOLOGIA INTEGRAL EN ARQUITECTURA Y CONSTRUCCION, S. DE R.L. DE C.V.</t>
  </si>
  <si>
    <t>ATI2006266K8</t>
  </si>
  <si>
    <t>Calle Cerro De La Bufa</t>
  </si>
  <si>
    <t>No. 106</t>
  </si>
  <si>
    <t>Fracc. Jardines De La Concepción 2a. Secc.</t>
  </si>
  <si>
    <t>C.P.20120</t>
  </si>
  <si>
    <t>MUNICIPIO AGUASCALIENTES</t>
  </si>
  <si>
    <t>SECRETARIA DE OBRAS PÚBLICAS</t>
  </si>
  <si>
    <t>21/05/2021</t>
  </si>
  <si>
    <t>27/05/2021</t>
  </si>
  <si>
    <t>10/07/2021</t>
  </si>
  <si>
    <t>PESOS MEXICANOS</t>
  </si>
  <si>
    <t>TRANSFERENCIA</t>
  </si>
  <si>
    <t>MEJORAMIENTO ESCUELA PRIMARIA ISMAEL COLLAZO GARCÍA</t>
  </si>
  <si>
    <t>http://transparencia.ags.gob.mx/SOPMA/2021/FISMDF-0066-2021/Contrato001.pdf</t>
  </si>
  <si>
    <t>http://transparencia.ags.gob.mx/SOPMA/NoAplica.pdf</t>
  </si>
  <si>
    <t>Federales</t>
  </si>
  <si>
    <t>Financiamientos Internos</t>
  </si>
  <si>
    <t>SUPERVISIÓN DE LA OBRA</t>
  </si>
  <si>
    <t>HTTP://WWW.AGS.GOB.MX/SOPMA/TRANSPARENCIA/REPORTESVARIOS/CONTRATOS2.ASP?STRANIO=2021&amp;STRNOFOLIO=2219&amp;STRIDCONTRATISTA=0&amp;STRMITABLA0=5138</t>
  </si>
  <si>
    <t>http://transparencia.ags.gob.mx/SOPMA/EnProceso.pdf</t>
  </si>
  <si>
    <t>SECRETARIA DE OBRAS PUBLICAS</t>
  </si>
  <si>
    <t>SIN NOTAS</t>
  </si>
  <si>
    <t>DM-0020A09-2021</t>
  </si>
  <si>
    <t>PROYECTO EJECUTIVO CIVIL, E INTALACIONES DEL CENTRO DE ATENCIÓN DELEGACIONAL SANTA ANITA (C.A.D.), , AGUASCALIENTES MPIO.</t>
  </si>
  <si>
    <t>J. JESUS</t>
  </si>
  <si>
    <t>BERNAL</t>
  </si>
  <si>
    <t>MARTINEZ</t>
  </si>
  <si>
    <t>BEMJ600506KP5</t>
  </si>
  <si>
    <t>Calle Ignacio Lomas</t>
  </si>
  <si>
    <t>No. 202</t>
  </si>
  <si>
    <t>-A</t>
  </si>
  <si>
    <t>Col. San Marcos</t>
  </si>
  <si>
    <t>C.P. 20070</t>
  </si>
  <si>
    <t>18/03/2021</t>
  </si>
  <si>
    <t>19/03/2021</t>
  </si>
  <si>
    <t>17/04/2021</t>
  </si>
  <si>
    <t>PROYECTO EJECUTIVO CIVIL, E INTALACIONES DEL CENTRO DE ATENCIÓN DELEGACIONAL SANTA ANITA (C.A.D.)</t>
  </si>
  <si>
    <t>http://transparencia.ags.gob.mx/SOPMA/2021/DM-0020A09-2021/Contrato001.pdf</t>
  </si>
  <si>
    <t>Municipales</t>
  </si>
  <si>
    <t>Recursos Fiscales</t>
  </si>
  <si>
    <t>HTTP://WWW.AGS.GOB.MX/SOPMA/TRANSPARENCIA/REPORTESVARIOS/CONTRATOS2.ASP?STRANIO=2021&amp;STRNOFOLIO=2179&amp;STRIDCONTRATISTA=0&amp;STRMITABLA0=5116</t>
  </si>
  <si>
    <t>http://transparencia.ags.gob.mx/SOPMA/2021/DM-0020A09-2021/ActaFisica001.pdf</t>
  </si>
  <si>
    <t>DM-0020A04-2021</t>
  </si>
  <si>
    <t>ELABORACIÓN DE PROYECTO EJECUTIVO DE OBRA CIVIL DEL PARQUE URBANO "JESUS TERÁN PEREDO", FRACC. MUNICIPIO LIBRE , AGUASCALIENTES MPIO.</t>
  </si>
  <si>
    <t>BILA900107RX0</t>
  </si>
  <si>
    <t>Calle Gral. Ignacio Zaragoza</t>
  </si>
  <si>
    <t>No.1103</t>
  </si>
  <si>
    <t>Col. El Sol</t>
  </si>
  <si>
    <t>C.P. 20030</t>
  </si>
  <si>
    <t>14/04/2021</t>
  </si>
  <si>
    <t>15/04/2021</t>
  </si>
  <si>
    <t>14/05/2021</t>
  </si>
  <si>
    <t>ELABORACIÓN DE PROYECTO EJECUTIVO DE OBRA CIVIL DEL PARQUE URBANO "JESUS TERÁN PEREDO"</t>
  </si>
  <si>
    <t>http://transparencia.ags.gob.mx/SOPMA/2021/DM-0020A04-2021/Contrato001.pdf</t>
  </si>
  <si>
    <t>HTTP://WWW.AGS.GOB.MX/SOPMA/TRANSPARENCIA/REPORTESVARIOS/CONTRATOS2.ASP?STRANIO=2021&amp;STRNOFOLIO=2179&amp;STRIDCONTRATISTA=0&amp;STRMITABLA0=5110</t>
  </si>
  <si>
    <t>http://transparencia.ags.gob.mx/SOPMA/2021/DM-0020A04-2021/ActaFisica001.pdf</t>
  </si>
  <si>
    <t>DM-0020A27-2021</t>
  </si>
  <si>
    <t>REALIZACIÓN DE 40 RENDERS PARA VARIOS PROYECTOS DE OBRA PUBLICA 2021, AGUASCALIENTES, AGUASCALIENTES MPIO.</t>
  </si>
  <si>
    <t>03/05/2021</t>
  </si>
  <si>
    <t>04/05/2021</t>
  </si>
  <si>
    <t>02/06/2021</t>
  </si>
  <si>
    <t>REALIZACIÓN DE 40 RENDERS PARA VARIOS PROYECTOS DE OBRA PUBLICA 2021</t>
  </si>
  <si>
    <t>HTTP://WWW.AGS.GOB.MX/SOPMA/TRANSPARENCIA/REPORTESVARIOS/CONTRATOS2.ASP?STRANIO=2021&amp;STRNOFOLIO=2179&amp;STRIDCONTRATISTA=0&amp;STRMITABLA0=5177</t>
  </si>
  <si>
    <t>DM-0020A01-2021</t>
  </si>
  <si>
    <t>http://transparencia.ags.gob.mx/SOPMA/2021/DM-0020A01-2021/OficioAprobacion001.pdf</t>
  </si>
  <si>
    <t>ELABORACIÓN DE PROYECTO EJECUTIVO REFERENTE A LA REHABILITACIÓN DE FACHADAS , CALLE 5 DE MAYO, ENTRE C. MOCTEZUMA Y JARDÍN DE ZARAGOZA, AGUASCALIENTES MPIO.</t>
  </si>
  <si>
    <t>CODEFRAZA, S.A. DE C.V.</t>
  </si>
  <si>
    <t>COD190703J85</t>
  </si>
  <si>
    <t>Calle Chavacano</t>
  </si>
  <si>
    <t>No. 205</t>
  </si>
  <si>
    <t>Fracc. Circunvalación Poniente</t>
  </si>
  <si>
    <t>C.P.20210</t>
  </si>
  <si>
    <t>16/03/2021</t>
  </si>
  <si>
    <t>17/03/2021</t>
  </si>
  <si>
    <t xml:space="preserve">ELABORACIÓN DE PROYECTO EJECUTIVO REFERENTE A LA REHABILITACIÓN DE FACHADAS </t>
  </si>
  <si>
    <t>http://transparencia.ags.gob.mx/SOPMA/2021/DM-0020A01-2021/Contrato001.pdf</t>
  </si>
  <si>
    <t>HTTP://WWW.AGS.GOB.MX/SOPMA/TRANSPARENCIA/REPORTESVARIOS/CONTRATOS2.ASP?STRANIO=2021&amp;STRNOFOLIO=2179&amp;STRIDCONTRATISTA=0&amp;STRMITABLA0=5107</t>
  </si>
  <si>
    <t>http://transparencia.ags.gob.mx/SOPMA/2021/DM-0020A01-2021/ActaFisica001.pdf</t>
  </si>
  <si>
    <t>http://transparencia.ags.gob.mx/SOPMA/2021/DM-0020A01-2021/ActaFinanciera001.pdf</t>
  </si>
  <si>
    <t>FISMDF-0062-2021</t>
  </si>
  <si>
    <t>http://transparencia.ags.gob.mx/SOPMA/2021/FISMDF-0062-2021/OficioAprobacion001.pdf</t>
  </si>
  <si>
    <t>CONSTRUCCIÓN DE CANCHA DE USOS MÚLTIPLES PARQUE LA SOLEDAD, CALLE AJIJIC, ESQUINA CALLE ATENQUIQUE Y CALLE AUTLÁN, LA SOLEDAD FRACC.</t>
  </si>
  <si>
    <t>CONSTRUCCIONES Y PROYECTOS AMBIENTALES PRAGARBA S.A DE C.V.</t>
  </si>
  <si>
    <t>CPA120326DZ0</t>
  </si>
  <si>
    <t>Calle Lerdo</t>
  </si>
  <si>
    <t>No. 100</t>
  </si>
  <si>
    <t>Barrio La Estación</t>
  </si>
  <si>
    <t>C.P. 20259</t>
  </si>
  <si>
    <t>25/06/2021</t>
  </si>
  <si>
    <t>CONSTRUCCIÓN DE CANCHA DE USOS MÚLTIPLES PARQUE LA SOLEDAD</t>
  </si>
  <si>
    <t>http://transparencia.ags.gob.mx/SOPMA/2021/FISMDF-0062-2021/Contrato001.pdf</t>
  </si>
  <si>
    <t>HTTP://WWW.AGS.GOB.MX/SOPMA/TRANSPARENCIA/REPORTESVARIOS/CONTRATOS2.ASP?STRANIO=2021&amp;STRNOFOLIO=2215&amp;STRIDCONTRATISTA=0&amp;STRMITABLA0=5132</t>
  </si>
  <si>
    <t>DM-0023-2021</t>
  </si>
  <si>
    <t>http://transparencia.ags.gob.mx/SOPMA/2021/DM-0023-2021/OficioAprobacion001.pdf</t>
  </si>
  <si>
    <t>REHABILITACIÓN DE CUBIERTAS JARDÍN DEL MARIACHI, CALLE 5 DE MAYO, ESQUINA CALLE JARDÍN DE ZARAGOZA, CENTRO ZONA</t>
  </si>
  <si>
    <t>CONSTRUCTORA VALDEZ RODRIGUEZ, S.A. DE C.V.</t>
  </si>
  <si>
    <t>CVR960530P84</t>
  </si>
  <si>
    <t>Av. Jacarandas</t>
  </si>
  <si>
    <t>No. 201</t>
  </si>
  <si>
    <t>Fracc. Jardines De La Cruz</t>
  </si>
  <si>
    <t>C.P.20250</t>
  </si>
  <si>
    <t>24/03/2021</t>
  </si>
  <si>
    <t>25/03/2021</t>
  </si>
  <si>
    <t>23/04/2021</t>
  </si>
  <si>
    <t>REHABILITACIÓN DE CUBIERTAS JARDÍN DEL MARIACHI</t>
  </si>
  <si>
    <t>http://transparencia.ags.gob.mx/SOPMA/2021/DM-0023-2021/Contrato001.pdf</t>
  </si>
  <si>
    <t>HTTP://WWW.AGS.GOB.MX/SOPMA/TRANSPARENCIA/REPORTESVARIOS/CONTRATOS2.ASP?STRANIO=2021&amp;STRNOFOLIO=2180&amp;STRIDCONTRATISTA=0&amp;STRMITABLA0=5106</t>
  </si>
  <si>
    <t>http://transparencia.ags.gob.mx/SOPMA/2021/DM-0023-2021/ActaFisica001.pdf</t>
  </si>
  <si>
    <t>DM-0011-2021</t>
  </si>
  <si>
    <t>http://transparencia.ags.gob.mx/SOPMA/2021/DM-0011-2021/OficioAprobacion001.pdf</t>
  </si>
  <si>
    <t>REHABILITACIÓN SALÓN DE USOS MÚLTIPLES (PARQUE INDEPENDENCIA), AV. CONVENCIÓN 1914, ESQ. AV. INDEPENDENCIA, AGUASCALIENTES MPIO.</t>
  </si>
  <si>
    <t>EMULSIONES ASFALTICAS DE AGUASCALIENTES, S.A. DE C.V.</t>
  </si>
  <si>
    <t>EAA1106178R9</t>
  </si>
  <si>
    <t>Calle San Juan De Los Lagos</t>
  </si>
  <si>
    <t>No. 1101</t>
  </si>
  <si>
    <t>-4 Int. 302</t>
  </si>
  <si>
    <t>Fracc. Valle Del Campestre</t>
  </si>
  <si>
    <t>C.P.20110</t>
  </si>
  <si>
    <t>24/04/2021</t>
  </si>
  <si>
    <t>23/05/2021</t>
  </si>
  <si>
    <t>REHABILITACIÓN SALÓN DE USOS MÚLTIPLES (PARQUE INDEPENDENCIA)</t>
  </si>
  <si>
    <t>http://transparencia.ags.gob.mx/SOPMA/2021/DM-0011-2021/Contrato001.pdf</t>
  </si>
  <si>
    <t>HTTP://WWW.AGS.GOB.MX/SOPMA/TRANSPARENCIA/REPORTESVARIOS/CONTRATOS2.ASP?STRANIO=2021&amp;STRNOFOLIO=2170&amp;STRIDCONTRATISTA=0&amp;STRMITABLA0=5120</t>
  </si>
  <si>
    <t>http://transparencia.ags.gob.mx/SOPMA/2021/DM-0011-2021/ActaFisica001.pdf</t>
  </si>
  <si>
    <t>DM-0012-2021</t>
  </si>
  <si>
    <t>http://transparencia.ags.gob.mx/SOPMA/2021/DM-0012-2021/OficioAprobacion001.pdf</t>
  </si>
  <si>
    <t>REMODELACIÓN DE SUBESTACIÓN DE LA DIRECCIÓN MUNICIPAL DE PROTECCIÓN CIVIL DE BOMBEROS Y ATENCIÓN A EMERGENCIAS PRE-HOSPITALARIAS, CALLE GUADALUPE GONZÁLEZ,  C.P. 20130, UNIÓN GANADERA SUBD.</t>
  </si>
  <si>
    <t>FERNANDO DE JESUS</t>
  </si>
  <si>
    <t>ESPARZA</t>
  </si>
  <si>
    <t>ORTIZ</t>
  </si>
  <si>
    <t>EAOF670410N94</t>
  </si>
  <si>
    <t>Av. De La Convención De 1914 Pte.</t>
  </si>
  <si>
    <t>No. 2013</t>
  </si>
  <si>
    <t>Int. 4 ,</t>
  </si>
  <si>
    <t>Col. Miravalle</t>
  </si>
  <si>
    <t>C.P. 20040</t>
  </si>
  <si>
    <t>22/04/2021</t>
  </si>
  <si>
    <t>22/05/2021</t>
  </si>
  <si>
    <t>REMODELACIÓN DE SUBESTACIÓN DE LA DIRECCIÓN MUNICIPAL DE PROTECCIÓN CIVIL DE BOMBEROS Y ATENCIÓN A EMERGENCIAS PRE-HOSPITALARIAS</t>
  </si>
  <si>
    <t>http://transparencia.ags.gob.mx/SOPMA/2021/DM-0012-2021/Contrato001.pdf</t>
  </si>
  <si>
    <t>HTTP://WWW.AGS.GOB.MX/SOPMA/TRANSPARENCIA/REPORTESVARIOS/CONTRATOS2.ASP?STRANIO=2021&amp;STRNOFOLIO=2171&amp;STRIDCONTRATISTA=0&amp;STRMITABLA0=5119</t>
  </si>
  <si>
    <t>DM-0020A10-2021</t>
  </si>
  <si>
    <t>PROYECTO EJECUTIVO CIVIL, E INTALACIONES DEL CENTRO DE ANTENCIÓN DELEGACIONAL INSURGENTES (C.A.D.), , AGUASCALIENTES MPIO.</t>
  </si>
  <si>
    <t>30/03/2021</t>
  </si>
  <si>
    <t>31/03/2021</t>
  </si>
  <si>
    <t>29/04/2021</t>
  </si>
  <si>
    <t>PROYECTO EJECUTIVO CIVIL, E INTALACIONES DEL CENTRO DE ANTENCIÓN DELEGACIONAL INSURGENTES (C.A.D.)</t>
  </si>
  <si>
    <t>http://transparencia.ags.gob.mx/SOPMA/2021/DM-0020A10-2021/Contrato001.pdf</t>
  </si>
  <si>
    <t>HTTP://WWW.AGS.GOB.MX/SOPMA/TRANSPARENCIA/REPORTESVARIOS/CONTRATOS2.ASP?STRANIO=2021&amp;STRNOFOLIO=2179&amp;STRIDCONTRATISTA=0&amp;STRMITABLA0=5117</t>
  </si>
  <si>
    <t>http://transparencia.ags.gob.mx/SOPMA/2021/DM-0020A10-2021/ActaFisica001.pdf</t>
  </si>
  <si>
    <t>DM-0020A22-2021</t>
  </si>
  <si>
    <t>TRÁMITE DE LICENCIAS DE CONSTRUCCIÓN Y PERITO RESPONSABLE DE OBRA: CONSTRUCCIÓN DE CUBIERTA PARA CANCHA EN PARQUE VILLA SUR, AV. FLOR DE NOCHE BUENA S/N. FRACC. VILLA SUR.  CONSTRUCCIÓN DE CUBIERTA PARA CANCHA EN PARQUE REAL DEL SOL, C. ARPA Y C. , IRLANDA S/N. FRACC. REAL DEL SOL.  CONSTRUCCIÓN DE CUBIERTA PARA CANCHA EN PARQUE V.N.S.A. AV. VALLE DE LOS ROMERO Y C. DOMINGO VELASCO. FRACC. V.N.S.A. SECTOR ALAMEDA.  CONSTRUCCIÓN DE CUBIERTA PARA CANCHA EN PARQUE JESÚS TERÁN, FRACC. MUNICIPIO LIB,</t>
  </si>
  <si>
    <t>ESPACIO TRES, S.A DE C.V.</t>
  </si>
  <si>
    <t>ETR1606161U6</t>
  </si>
  <si>
    <t>Calle Jardínes Eternos</t>
  </si>
  <si>
    <t>No.404</t>
  </si>
  <si>
    <t>int.104</t>
  </si>
  <si>
    <t>Fracc. Panorama</t>
  </si>
  <si>
    <t>05/07/2021</t>
  </si>
  <si>
    <t xml:space="preserve">TRÁMITE DE LICENCIAS DE CONSTRUCCIÓN Y PERITO RESPONSABLE DE OBRA: CONSTRUCCIÓN DE CUBIERTA PARA CANCHA EN PARQUE VILLA SUR, AV. FLOR DE NOCHE BUENA S/N. FRACC. VILLA SUR.  CONSTRUCCIÓN DE CUBIERTA PARA CANCHA EN PARQUE REAL DEL SOL, C. ARPA Y C. </t>
  </si>
  <si>
    <t>http://transparencia.ags.gob.mx/SOPMA/2021/DM-0020A22-2021/Contrato001.pdf</t>
  </si>
  <si>
    <t>HTTP://WWW.AGS.GOB.MX/SOPMA/TRANSPARENCIA/REPORTESVARIOS/CONTRATOS2.ASP?STRANIO=2021&amp;STRNOFOLIO=2179&amp;STRIDCONTRATISTA=0&amp;STRMITABLA0=5134</t>
  </si>
  <si>
    <t>DM-0020A21-2021</t>
  </si>
  <si>
    <t>TRÁMITE DE LICENCIAS DE CONSTRUCCIÓN Y PERITO RESPONSABLE DE OBRA:  REHAB. PARQUE LA SOLEDAD, C. AJIJIC ESQ. C. ATENQUIQUE Y C. AUTLÁN, FRACC. LA SOLEDAD.  CONSOLIDACIÓN DE PARQUE CONSTITUCIÓN AV. CONSTITUCIÓN ESQ. C. ARTÍCULO 39. FRACC. CONSTITUCIÓN, CONSOLIDACIÓN DE CANCHA DE USOS MÚLTIPLES EN PARQUE LA SOLEDAD, C. AJIJIC ESQ. C. ATENQUIQUE Y C. AUTLÁN. FRACC. LA SOLEDAD  CONSTRUCCIÓN DE CANCHA DE USOS MÚLTIPLES EN PARQUE VILLAS DE LA CANTERA, C. DEL CRÁTER ESQ. AV. DEL JARDÍN, FRACC. VILLAS D</t>
  </si>
  <si>
    <t>SALVADOR</t>
  </si>
  <si>
    <t>GAYTAN</t>
  </si>
  <si>
    <t>RANGEL</t>
  </si>
  <si>
    <t>GARS450302AA0</t>
  </si>
  <si>
    <t>Calle Fray Servando De Segovia</t>
  </si>
  <si>
    <t>No. 411</t>
  </si>
  <si>
    <t>Fracc. Jardines De Aguascalientes</t>
  </si>
  <si>
    <t>C:P: 20270</t>
  </si>
  <si>
    <t>07/05/2021</t>
  </si>
  <si>
    <t>08/05/2021</t>
  </si>
  <si>
    <t>21/06/2021</t>
  </si>
  <si>
    <t>TRÁMITE DE LICENCIAS DE CONSTRUCCIÓN Y PERITO RESPONSABLE DE OBRA:  REHAB. PARQUE LA SOLEDAD, C. AJIJIC ESQ. C. ATENQUIQUE Y C. AUTLÁN, FRACC. LA SOLEDAD.  CONSOLIDACIÓN DE PARQUE CONSTITUCIÓN AV. CONSTITUCIÓN ESQ. C. ARTÍCULO 39. FRACC. CONSTITUCIÓN</t>
  </si>
  <si>
    <t>http://transparencia.ags.gob.mx/SOPMA/2021/DM-0020A21-2021/Contrato001.pdf</t>
  </si>
  <si>
    <t>HTTP://WWW.AGS.GOB.MX/SOPMA/TRANSPARENCIA/REPORTESVARIOS/CONTRATOS2.ASP?STRANIO=2021&amp;STRNOFOLIO=2179&amp;STRIDCONTRATISTA=0&amp;STRMITABLA0=5131</t>
  </si>
  <si>
    <t>FISMDF-0053-2021</t>
  </si>
  <si>
    <t>http://transparencia.ags.gob.mx/SOPMA/2021/FISMDF-0053-2021/OficioAprobacion001.pdf</t>
  </si>
  <si>
    <t>CONSTRUCCIÓN DE CUBIERTA EN CANCHA DE PARQUE V.N.S.A., AV. VALLE DE LOS ROMERO Y CALLE DOMINGO VELASCO S/N, VILLA DE NUESTRA SEÑORA DE LA ASUNCION SECTOR ALAMEDA FRACC.</t>
  </si>
  <si>
    <t>GRUPO CONSTRUCTOR EFECTIVO, S.A. DE C.V.</t>
  </si>
  <si>
    <t>GCE141020IMA</t>
  </si>
  <si>
    <t>Calle Sierra Del Laurel</t>
  </si>
  <si>
    <t>No. 412</t>
  </si>
  <si>
    <t>Mz.19 Lt.18</t>
  </si>
  <si>
    <t>Fracc. Bosques Del Prado</t>
  </si>
  <si>
    <t>C.P. 20127</t>
  </si>
  <si>
    <t>17/06/2021</t>
  </si>
  <si>
    <t>22/06/2021</t>
  </si>
  <si>
    <t>20/08/2021</t>
  </si>
  <si>
    <t>CONSTRUCCIÓN DE CUBIERTA EN CANCHA DE PARQUE V.N.S.A.</t>
  </si>
  <si>
    <t>HTTP://WWW.AGS.GOB.MX/SOPMA/TRANSPARENCIA/REPORTESVARIOS/CONTRATOS2.ASP?STRANIO=2021&amp;STRNOFOLIO=2206&amp;STRIDCONTRATISTA=0&amp;STRMITABLA0=5176</t>
  </si>
  <si>
    <t>DM-0020A05-2021</t>
  </si>
  <si>
    <t>TRÁMITE DE LICENCIAS DE CONSTRUCCIÓN Y PERITAJE RESPONSABLE DE OBRA: REHABILITACIÓN SALÓN DE USOS MÚLTIPLES, PARQUE INDEPENDENCIA AV. CONVENCIÓN NORTE ESQ. AV. INDEPENDENCIA., REMODELACIÓN SUBESTACIÓN DE PROTECCIÓN CIVIL MUNICIPAL/ESTACIÓN DE BOMBERO, S Y ATENCIÓN A EMERGENCIAS PRE-HOSPITALARIAS, C. GUADALUPE GONZÁLEZ., ALUMBRADO ORNAMENTAL PUENTE BICENTENARIO, AV. AGUASCALIENTES SUR CRUCE CON BLVD. JOSÉ MARÍA CHÁVEZ, AGUASCALIENTES MPIO.</t>
  </si>
  <si>
    <t>GGM CONSTRUCCIONES, S.A. DE C.V.</t>
  </si>
  <si>
    <t>GCO110401F50</t>
  </si>
  <si>
    <t>Calle Circe</t>
  </si>
  <si>
    <t>-C</t>
  </si>
  <si>
    <t>Fracc. Las Hadas</t>
  </si>
  <si>
    <t>C.P. 20140</t>
  </si>
  <si>
    <t>TRÁMITE DE LICENCIAS DE CONSTRUCCIÓN Y PERITAJE RESPONSABLE DE OBRA: REHABILITACIÓN SALÓN DE USOS MÚLTIPLES, PARQUE INDEPENDENCIA AV. CONVENCIÓN NORTE ESQ. AV. INDEPENDENCIA., REMODELACIÓN SUBESTACIÓN DE PROTECCIÓN CIVIL MUNICIPAL/ESTACIÓN DE BOMBERO</t>
  </si>
  <si>
    <t>http://transparencia.ags.gob.mx/SOPMA/2021/DM-0020A05-2021/Contrato001.pdf</t>
  </si>
  <si>
    <t>HTTP://WWW.AGS.GOB.MX/SOPMA/TRANSPARENCIA/REPORTESVARIOS/CONTRATOS2.ASP?STRANIO=2021&amp;STRNOFOLIO=2179&amp;STRIDCONTRATISTA=0&amp;STRMITABLA0=5111</t>
  </si>
  <si>
    <t>DM-0020A17-2021</t>
  </si>
  <si>
    <t>TRÁMITE DE LICENCIAS DE CONSTRUCCIÓN Y PERITO RESPONSABLE DE OBRA: SOBRE CARPETA ASFÁLTICA AV. GERÓNIMO DE LA CUEVA (CALZADA NORTE), TRAMO ENTRE AV. POLIDUCTO Y AV. RODRIGO RINCÓN. FRACC. V.N.S.A. SOBRE CARPETA ASFÁLTICA, ASFÁLTICA AV. GERÓNIMO DE LA CUEVA (CALZADA SUR), TRAMO ENTRE AV.POLIDUCTO Y AV.RODRIGO RINCÓN. FRACC.V.N.S.A. SOBRE CARPETA ASFÁLTICA   AV.OJOCALIENTE TRAMO ENTRE AV.RODOLFO L.GALLEGOS Y C.PAULA DE J. JIMÉNEZ YÁÑEZ. FRACC. RODOLFO LANDEROS GALLEGOS, AGUASCALIENTES MPIO.</t>
  </si>
  <si>
    <t>TRÁMITE DE LICENCIAS DE CONSTRUCCIÓN Y PERITO RESPONSABLE DE OBRA: SOBRE CARPETA ASFÁLTICA AV. GERÓNIMO DE LA CUEVA (CALZADA NORTE), TRAMO ENTRE AV. POLIDUCTO Y AV. RODRIGO RINCÓN. FRACC. V.N.S.A. SOBRE CARPETA ASFÁLTICA</t>
  </si>
  <si>
    <t>http://transparencia.ags.gob.mx/SOPMA/2021/DM-0020A17-2021/Contrato001.pdf</t>
  </si>
  <si>
    <t>HTTP://WWW.AGS.GOB.MX/SOPMA/TRANSPARENCIA/REPORTESVARIOS/CONTRATOS2.ASP?STRANIO=2021&amp;STRNOFOLIO=2179&amp;STRIDCONTRATISTA=0&amp;STRMITABLA0=5128</t>
  </si>
  <si>
    <t>DM-0020A02-2021</t>
  </si>
  <si>
    <t>ELABORACIÓN DE PROYECTO EJECUTIVO REFERENTE A LA REMODELACIÓN DE LA NAVE 2, DEL ÁREA DE ARCHIVO, DEL CENTRO DE ATENCIÓN MÚLTIPLE "CAM", AV. LÓPEZ MATEOS, OBRAJE COL.</t>
  </si>
  <si>
    <t>MA. GUADALUPE</t>
  </si>
  <si>
    <t>GUTIERREZ</t>
  </si>
  <si>
    <t>PADILLA</t>
  </si>
  <si>
    <t>GUPG730703MK3</t>
  </si>
  <si>
    <t>Calle Huanusco</t>
  </si>
  <si>
    <t>No. 117</t>
  </si>
  <si>
    <t>Fracc. Ojocaliente Iii</t>
  </si>
  <si>
    <t>C.P.20196</t>
  </si>
  <si>
    <t>26/03/2021</t>
  </si>
  <si>
    <t>ELABORACIÓN DE PROYECTO EJECUTIVO REFERENTE A LA REMODELACIÓN DE LA NAVE 2, DEL ÁREA DE ARCHIVO, DEL CENTRO DE ATENCIÓN MÚLTIPLE "CAM"</t>
  </si>
  <si>
    <t>http://transparencia.ags.gob.mx/SOPMA/2021/DM-0020A02-2021/Contrato001.pdf</t>
  </si>
  <si>
    <t>HTTP://WWW.AGS.GOB.MX/SOPMA/TRANSPARENCIA/REPORTESVARIOS/CONTRATOS2.ASP?STRANIO=2021&amp;STRNOFOLIO=2179&amp;STRIDCONTRATISTA=0&amp;STRMITABLA0=5108</t>
  </si>
  <si>
    <t>http://transparencia.ags.gob.mx/SOPMA/2021/DM-0020A02-2021/ActaFisica001.pdf</t>
  </si>
  <si>
    <t>http://transparencia.ags.gob.mx/SOPMA/2021/DM-0020A02-2021/ActaFinanciera001.pdf</t>
  </si>
  <si>
    <t>DM-0020A08-2021</t>
  </si>
  <si>
    <t>PROYECTO EJECUTIVO CIVIL,  E  INSTALACIONES DEL CENTRO  DE ATENCIÓN DELEGACIONAL CENTRO PONIENTE (C.A.D.), , AGUASCALIENTES MPIO.</t>
  </si>
  <si>
    <t>20/03/2021</t>
  </si>
  <si>
    <t>18/04/2021</t>
  </si>
  <si>
    <t>PROYECTO EJECUTIVO CIVIL,  E  INSTALACIONES DEL CENTRO  DE ATENCIÓN DELEGACIONAL CENTRO PONIENTE (C.A.D.)</t>
  </si>
  <si>
    <t>http://transparencia.ags.gob.mx/SOPMA/2021/DM-0020A08-2021/Contrato001.pdf</t>
  </si>
  <si>
    <t>HTTP://WWW.AGS.GOB.MX/SOPMA/TRANSPARENCIA/REPORTESVARIOS/CONTRATOS2.ASP?STRANIO=2021&amp;STRNOFOLIO=2179&amp;STRIDCONTRATISTA=0&amp;STRMITABLA0=5115</t>
  </si>
  <si>
    <t>http://transparencia.ags.gob.mx/SOPMA/2021/DM-0020A08-2021/ActaFisica001.pdf</t>
  </si>
  <si>
    <t>http://transparencia.ags.gob.mx/SOPMA/2021/DM-0020A08-2021/ActaFinanciera001.pdf</t>
  </si>
  <si>
    <t>DM-0020A16-2021</t>
  </si>
  <si>
    <t>TRÁMITE DE LICENCIAS DE CONSTRUCCIÓN Y PERITAJE RESPONSABLE DE OBRA: CONSTRUCCIÓN DE CANCHA DE USOS MÚLTIPLES EN PARQUE LOMAS DE SANTA ANITA, C. DAVID A. SIQUEIROS ESQ. C. DIEGO RIVERA. FRACC. LOMAS DE SANTA ANITA.  , REHAB. DE CANCHA DE USOS MÚLTIPLES PENSADORES MEXICANOS, AV. SIGLO XXI ESQ. AV. PENSADORES MEXICANOS. FRACC. PENSADORES MEXICANOS.   MEJORAMIENTO ESCUELA PRIMARIA ISMAEL COLLAZO GARCÍA, C. PALMA MEXICANA NO. 302. FRACC. BAJÍO DE LAS PALMAS           , AGUASCALIENTES MPIO.</t>
  </si>
  <si>
    <t>JOSE GUADALUPE</t>
  </si>
  <si>
    <t>HERNANDEZ</t>
  </si>
  <si>
    <t>AYALA</t>
  </si>
  <si>
    <t>HEAG531229E79</t>
  </si>
  <si>
    <t>Circuito El Tule</t>
  </si>
  <si>
    <t>No. 421</t>
  </si>
  <si>
    <t>Int. A</t>
  </si>
  <si>
    <t>Fracc. Residencial El Parque</t>
  </si>
  <si>
    <t>C.P.20290</t>
  </si>
  <si>
    <t>26/04/2021</t>
  </si>
  <si>
    <t>27/04/2021</t>
  </si>
  <si>
    <t xml:space="preserve">TRÁMITE DE LICENCIAS DE CONSTRUCCIÓN Y PERITAJE RESPONSABLE DE OBRA: CONSTRUCCIÓN DE CANCHA DE USOS MÚLTIPLES EN PARQUE LOMAS DE SANTA ANITA, C. DAVID A. SIQUEIROS ESQ. C. DIEGO RIVERA. FRACC. LOMAS DE SANTA ANITA.  </t>
  </si>
  <si>
    <t>http://transparencia.ags.gob.mx/SOPMA/2021/DM-0020A16-2021/Contrato001.pdf</t>
  </si>
  <si>
    <t>HTTP://WWW.AGS.GOB.MX/SOPMA/TRANSPARENCIA/REPORTESVARIOS/CONTRATOS2.ASP?STRANIO=2021&amp;STRNOFOLIO=2179&amp;STRIDCONTRATISTA=0&amp;STRMITABLA0=5126</t>
  </si>
  <si>
    <t>DM-0020A29-2021</t>
  </si>
  <si>
    <t>TRÁMITE DE LICENCIAS DE CONSTRUCCIÓN Y PERITO RESPONSABLE DE OBRA: CONSTRUCCIÓN DE TROTAPISTA Y ÁREAS DE DESCANSO 01 Y 02, PARQUE PRÓCERES DE LA ENSEÑANZA, FRACC. JOSÉ GUADALUPE PERALTA. CONSTRUCCIÓN DE CANCHA DE USOS MÚLTIPLES 02, PARQUE PRÓCERES DE, LA ENSEÑANZA, FRACC. JOSÉ GUADALUPE PERALTA. CONSTRUCCIÓN DE ÁREA DE JUEGOS INFANTILES Y FORESTACIÓN, PARQUE PRÓCERES DE LA ENSEÑANZA, FRACC. JOSÉ GUADALUPE PERALTA. CONSTRUCCIÓN DE BANQUETA PERIMETRAL, CICLOVÍA Y MOBILIARIO URBANO, PARQUE PRÓCERES</t>
  </si>
  <si>
    <t>LUIS MANUEL</t>
  </si>
  <si>
    <t>DE LIRA</t>
  </si>
  <si>
    <t>HELL610524KH3</t>
  </si>
  <si>
    <t>Av. Las Americas</t>
  </si>
  <si>
    <t>No. 603</t>
  </si>
  <si>
    <t>Int. 1</t>
  </si>
  <si>
    <t>Fracc. La Fuente</t>
  </si>
  <si>
    <t>C.P.20239</t>
  </si>
  <si>
    <t>28/06/2021</t>
  </si>
  <si>
    <t>29/06/2021</t>
  </si>
  <si>
    <t>12/08/2021</t>
  </si>
  <si>
    <t>TRÁMITE DE LICENCIAS DE CONSTRUCCIÓN Y PERITO RESPONSABLE DE OBRA: CONSTRUCCIÓN DE TROTAPISTA Y ÁREAS DE DESCANSO 01 Y 02, PARQUE PRÓCERES DE LA ENSEÑANZA, FRACC. JOSÉ GUADALUPE PERALTA. CONSTRUCCIÓN DE CANCHA DE USOS MÚLTIPLES 02, PARQUE PRÓCERES DE</t>
  </si>
  <si>
    <t>HTTP://WWW.AGS.GOB.MX/SOPMA/TRANSPARENCIA/REPORTESVARIOS/CONTRATOS2.ASP?STRANIO=2021&amp;STRNOFOLIO=2179&amp;STRIDCONTRATISTA=0&amp;STRMITABLA0=5185</t>
  </si>
  <si>
    <t>DM-0020A18-2021</t>
  </si>
  <si>
    <t>TRÁMITE DE LICENCIAS DE CONSTRUCCIÓN Y PERITO RESPONSABLE DE OBRA: REHAB. DE NAVE 02: LOCAL DE ACCESO AL CENTRO DE ATENCIÓN MUNICIPAL CAM, AV. ADOLFO LÓPEZ MATEOS S/N. COL. OBRAJE. REMODELACIÓN NAVE 02: ARCHIVO DEL , CENTRO DE ATENCIÓN MUNICIPAL CAM. AV. ADOLFO LÓPEZ MATEOS S/N. COL. OBRAJE. REHAB. DE GUARNICIONES Y BANQUETAS ACCESIBLES C. 5 DE MAYO, TRAMO ENTRE C. MOCTEZUMA Y C. IGNACIO ALLENDE., AGUASCALIENTES MPIO.</t>
  </si>
  <si>
    <t>OZIEL RAFAEL</t>
  </si>
  <si>
    <t>IBARRA</t>
  </si>
  <si>
    <t>GONZALEZ</t>
  </si>
  <si>
    <t>IAGO5310158AA</t>
  </si>
  <si>
    <t>Calle Hernando Martell</t>
  </si>
  <si>
    <t>No. 204</t>
  </si>
  <si>
    <t>Fracc. Jardines De La Asunción</t>
  </si>
  <si>
    <t>C.P.20270</t>
  </si>
  <si>
    <t>12/05/2021</t>
  </si>
  <si>
    <t>13/05/2021</t>
  </si>
  <si>
    <t>11/06/2021</t>
  </si>
  <si>
    <t xml:space="preserve">TRÁMITE DE LICENCIAS DE CONSTRUCCIÓN Y PERITO RESPONSABLE DE OBRA: REHAB. DE NAVE 02: LOCAL DE ACCESO AL CENTRO DE ATENCIÓN MUNICIPAL CAM, AV. ADOLFO LÓPEZ MATEOS S/N. COL. OBRAJE. REMODELACIÓN NAVE 02: ARCHIVO DEL </t>
  </si>
  <si>
    <t>http://transparencia.ags.gob.mx/SOPMA/2021/DM-0020A18-2021/Contrato001.pdf</t>
  </si>
  <si>
    <t>HTTP://WWW.AGS.GOB.MX/SOPMA/TRANSPARENCIA/REPORTESVARIOS/CONTRATOS2.ASP?STRANIO=2021&amp;STRNOFOLIO=2179&amp;STRIDCONTRATISTA=0&amp;STRMITABLA0=5127</t>
  </si>
  <si>
    <t>DM-0020A20-2021</t>
  </si>
  <si>
    <t>TRÁMITE DE LICENCIAS DE CONSTRUCCIÓN Y PERITO RESPONSABLE DE OBRA: SOBRE CARPETA ASFÁLTICA AV. CONVENCIÓN DE 1914, (CALZADA PONIENTE). TRAMO ENTRE C. AQUILES ELOURDY Y C. PUEBLITO. COL. SAN MARCOS. SOBRE CARPETA ASFÁLTICA AV. CONVENCIÓN DE 1914, (CAL, ZADA PONIENTE), TRAMO ENTRE C. PUEBLITO Y C. NICOLÁS RAMÍREZ. COL. SAN MARCOS. SOBRE CARPETA ASFÁLTICA AV. CONVENCIÓN DE 1914, (CALZADA ORIENTE), TRAMO ENTRE C. TALAMANTES Y C. PARÍS. COL. SAN MARCOS. SOBRE CARPETA ASFÁLTICA AV. CONVENCIÓN DE 1914,</t>
  </si>
  <si>
    <t>HORACIO</t>
  </si>
  <si>
    <t>LIIH800521LB9</t>
  </si>
  <si>
    <t>Calle Nevado De Colima</t>
  </si>
  <si>
    <t>No. 402</t>
  </si>
  <si>
    <t>Fracc. Jardines Del Sur</t>
  </si>
  <si>
    <t>C.P. 20280</t>
  </si>
  <si>
    <t>17/05/2021</t>
  </si>
  <si>
    <t>18/05/2021</t>
  </si>
  <si>
    <t>01/07/2021</t>
  </si>
  <si>
    <t>TRÁMITE DE LICENCIAS DE CONSTRUCCIÓN Y PERITO RESPONSABLE DE OBRA: SOBRE CARPETA ASFÁLTICA AV. CONVENCIÓN DE 1914, (CALZADA PONIENTE). TRAMO ENTRE C. AQUILES ELOURDY Y C. PUEBLITO. COL. SAN MARCOS. SOBRE CARPETA ASFÁLTICA AV. CONVENCIÓN DE 1914, (CAL</t>
  </si>
  <si>
    <t>http://transparencia.ags.gob.mx/SOPMA/2021/DM-0020A20-2021/Contrato001.pdf</t>
  </si>
  <si>
    <t>HTTP://WWW.AGS.GOB.MX/SOPMA/TRANSPARENCIA/REPORTESVARIOS/CONTRATOS2.ASP?STRANIO=2021&amp;STRNOFOLIO=2179&amp;STRIDCONTRATISTA=0&amp;STRMITABLA0=5130</t>
  </si>
  <si>
    <t>FISMDF-0061-2021</t>
  </si>
  <si>
    <t>http://transparencia.ags.gob.mx/SOPMA/2021/FISMDF-0061-2021/OficioAprobacion001.pdf</t>
  </si>
  <si>
    <t>CONSTRUCCIÓN DE CUBIERTA EN CANCHA DE PARQUE COLINAS DEL RÍO, CALLE RÍO COLORADO, ESQUINA CALLE RÍO GUADIANA, COLINAS DEL RIO FRACC.</t>
  </si>
  <si>
    <t>LM INGENIEROS, S.A. DE C.V.</t>
  </si>
  <si>
    <t>LIN130415IT7</t>
  </si>
  <si>
    <t>Calle Laurel</t>
  </si>
  <si>
    <t>Planta Alta</t>
  </si>
  <si>
    <t>Potrero De Los López</t>
  </si>
  <si>
    <t>C.P.20834</t>
  </si>
  <si>
    <t>16/06/2021</t>
  </si>
  <si>
    <t>19/06/2021</t>
  </si>
  <si>
    <t>17/08/2021</t>
  </si>
  <si>
    <t>CONSTRUCCIÓN DE CUBIERTA EN CANCHA DE PARQUE COLINAS DEL RÍO</t>
  </si>
  <si>
    <t>HTTP://WWW.AGS.GOB.MX/SOPMA/TRANSPARENCIA/REPORTESVARIOS/CONTRATOS2.ASP?STRANIO=2021&amp;STRNOFOLIO=2214&amp;STRIDCONTRATISTA=0&amp;STRMITABLA0=5175</t>
  </si>
  <si>
    <t>DM-0020A25-2021</t>
  </si>
  <si>
    <t>TRÁMITE DE LICENCIAS DE CONSTRUCCIÓN Y PERITO RESPONSABLE DE OBRA: SOBRE CARPETA ASFÁLTICA AV. CONVENCIÓN DE 1914 NORTE, TRAMO ENTRE C. JACARANDA Y C. LAUREL. FRACC. ARBOLEDAS. SOBRE CARPETA ASFÁLTICA AV. CONVENCIÓN DE 1914 SUR (CALZADA NORTE), TRAMO, ENTRE C. SEVILLA Y AV. IGNACIO T. CHÁVEZ. COL. ESPAÑA. SOBRE CARPETA ASFÁLTICA AV. CONVENCIÓN DE 1914 SUR (CALZADA SUR), TRAMO ENTRE C. SEVILLA Y AV. IGNACIO T. CHÁVEZ, COL. ESPAÑA. SOBRE CARPETA ASFÁLTICA AV. CONVENCIÓN DE 1914 SUR (CALZADA NORTE)</t>
  </si>
  <si>
    <t>JOSÉ ANTONIO, I.C.</t>
  </si>
  <si>
    <t>RUL</t>
  </si>
  <si>
    <t>MARA610820PI8</t>
  </si>
  <si>
    <t>Calle Del Gambito</t>
  </si>
  <si>
    <t>No. 130</t>
  </si>
  <si>
    <t>Fracc. Lomas Del Ajedrez</t>
  </si>
  <si>
    <t>C.P. 20299</t>
  </si>
  <si>
    <t>03/06/2021</t>
  </si>
  <si>
    <t>04/06/2021</t>
  </si>
  <si>
    <t>18/07/2021</t>
  </si>
  <si>
    <t>TRÁMITE DE LICENCIAS DE CONSTRUCCIÓN Y PERITO RESPONSABLE DE OBRA: SOBRE CARPETA ASFÁLTICA AV. CONVENCIÓN DE 1914 NORTE, TRAMO ENTRE C. JACARANDA Y C. LAUREL. FRACC. ARBOLEDAS. SOBRE CARPETA ASFÁLTICA AV. CONVENCIÓN DE 1914 SUR (CALZADA NORTE), TRAMO</t>
  </si>
  <si>
    <t>HTTP://WWW.AGS.GOB.MX/SOPMA/TRANSPARENCIA/REPORTESVARIOS/CONTRATOS2.ASP?STRANIO=2021&amp;STRNOFOLIO=2179&amp;STRIDCONTRATISTA=0&amp;STRMITABLA0=5166</t>
  </si>
  <si>
    <t>DM-0020A19-2021</t>
  </si>
  <si>
    <t>TRÁMITE DE LICENCIAS DE CONSTRUCCIÓN Y PERITO RESPONSABLE DE OBRA: PAVIMENTO HIDRÁULICO AV. AGUASCALIENTES NORTE (BAJO PUENTE), TRAMO ENTRE BLVD. A ZACATECAS Y CRUCE AV. CONSTITUCIÓN. SOBRE CARPETA ASFÁLTICA Y PAVIMENTO HIDRÁULICO BLVD. A ZACATECAS, (CALZADA ORIENTE), TRAMO C. EBANO Y AV. AGLAYA, FRACC. LAS HADAS SOBRE CARPETA ASFÁLTICA Y PAVIMENTO HIDRÁULICO BLVD. A ZACATECAS (CALZADA PONIENTE), TRAMO C. EBANO Y AV. AGLAYA. FRACC. LAS HADAS PAVIMENTO HIDRÁULICO Y EMPEDRADO C. HERNÁN CORTÉS, TRA</t>
  </si>
  <si>
    <t>JUAN CARLOS</t>
  </si>
  <si>
    <t>MEDINA</t>
  </si>
  <si>
    <t>MACIAS</t>
  </si>
  <si>
    <t>MEMJ6506241A2</t>
  </si>
  <si>
    <t>Calle Maestro Juan Arellano</t>
  </si>
  <si>
    <t>No. 307</t>
  </si>
  <si>
    <t>Col. Vistas De Las Cumbres</t>
  </si>
  <si>
    <t>C.P. 20174</t>
  </si>
  <si>
    <t>TRÁMITE DE LICENCIAS DE CONSTRUCCIÓN Y PERITO RESPONSABLE DE OBRA: PAVIMENTO HIDRÁULICO AV. AGUASCALIENTES NORTE (BAJO PUENTE), TRAMO ENTRE BLVD. A ZACATECAS Y CRUCE AV. CONSTITUCIÓN. SOBRE CARPETA ASFÁLTICA Y PAVIMENTO HIDRÁULICO BLVD. A ZACATECAS</t>
  </si>
  <si>
    <t>http://transparencia.ags.gob.mx/SOPMA/2021/DM-0020A19-2021/Contrato001.pdf</t>
  </si>
  <si>
    <t>HTTP://WWW.AGS.GOB.MX/SOPMA/TRANSPARENCIA/REPORTESVARIOS/CONTRATOS2.ASP?STRANIO=2021&amp;STRNOFOLIO=2179&amp;STRIDCONTRATISTA=0&amp;STRMITABLA0=5129</t>
  </si>
  <si>
    <t>DM-0020A28-2021</t>
  </si>
  <si>
    <t>TRÁMITE DE LICENCIAS DE CONSTRUCCIÓN Y PERITO RESPONSABLE DE OBRA: SOBRE CARPETA ASFÁLTICA AV. INDEPENDENCIA CALZADA ORIENTE, TRAMO: ENTRE C. LUIS GIL Y C. MIGUEL HIDALGO   SOBRE CARPETA ASFÁLTICA AV. INDEPENDENCIA CALZADA ORIENTE, TRAMO: ENTRE C., MIGUEL HIDALGO Y C. NIÑOS HÉROES SOBRE CARPETA ASFÁLTICA AV. OJOCALIENTE CALZADA NORTE, TRAMO: ENTRE C. SAN JOSÉ DE LA ORDEÑA Y C. SALTO DE LOS SALADO. SOBRE CARPETA ASFÁLTICA AV. OJOCALIENTE CALZADASUR, TRAMO: ENTRE C. SAN JOSÉ DE LA ORDEÑA Y C. SAL,</t>
  </si>
  <si>
    <t>TRÁMITE DE LICENCIAS DE CONSTRUCCIÓN Y PERITO RESPONSABLE DE OBRA: SOBRE CARPETA ASFÁLTICA AV. INDEPENDENCIA CALZADA ORIENTE, TRAMO: ENTRE C. LUIS GIL Y C. MIGUEL HIDALGO   SOBRE CARPETA ASFÁLTICA AV. INDEPENDENCIA CALZADA ORIENTE, TRAMO: ENTRE C.</t>
  </si>
  <si>
    <t>HTTP://WWW.AGS.GOB.MX/SOPMA/TRANSPARENCIA/REPORTESVARIOS/CONTRATOS2.ASP?STRANIO=2021&amp;STRNOFOLIO=2179&amp;STRIDCONTRATISTA=0&amp;STRMITABLA0=5184</t>
  </si>
  <si>
    <t>DM-0020A24-2021</t>
  </si>
  <si>
    <t>TRÁMITE DE LICENCIAS DE CONSTRUCCIÓN Y PERITO RESPONSABLE DE OBRA: PANTEÓN MUNICIPAL SAN FRANCISCO 2A ETAPA, BLVD. SIGLO XXI SUR NO. 3306, FRACC. VILLAS DEL PILAR.  REHAB. FUENTE GLORIETA EL QUIJOTE, AV. ADOLFO LÓPEZ MATEOS Y AV. HÉROE DE NACOZARI.  , .  REHAB. CANCHA DE USOS MÚLTIPLES PARQUE COLINAS DEL RÍO, C. RÍO COLORADO ESQ. C. RÍO GUADIANA, FRACC. COLINAS DEL RÍO REHAB. MERCADO REFORMA, BARRIO LA PURÍSIMA.  CONSTRUCCIÓN DE CANCHA DE USOS MÚLTIPLES EN PARQUE NORIAS DE OJOCALIENTE, C. DIAMAN</t>
  </si>
  <si>
    <t>ELIAS BULMARO</t>
  </si>
  <si>
    <t>QUEZADA</t>
  </si>
  <si>
    <t>VAZQUEZ</t>
  </si>
  <si>
    <t>QUVE580720CI4</t>
  </si>
  <si>
    <t>Xxx</t>
  </si>
  <si>
    <t>26/05/2021</t>
  </si>
  <si>
    <t xml:space="preserve">TRÁMITE DE LICENCIAS DE CONSTRUCCIÓN Y PERITO RESPONSABLE DE OBRA: PANTEÓN MUNICIPAL SAN FRANCISCO 2A ETAPA, BLVD. SIGLO XXI SUR NO. 3306, FRACC. VILLAS DEL PILAR.  REHAB. FUENTE GLORIETA EL QUIJOTE, AV. ADOLFO LÓPEZ MATEOS Y AV. HÉROE DE NACOZARI.  </t>
  </si>
  <si>
    <t>http://transparencia.ags.gob.mx/SOPMA/2021/DM-0020A24-2021/Contrato001.pdf</t>
  </si>
  <si>
    <t>HTTP://WWW.AGS.GOB.MX/SOPMA/TRANSPARENCIA/REPORTESVARIOS/CONTRATOS2.ASP?STRANIO=2021&amp;STRNOFOLIO=2179&amp;STRIDCONTRATISTA=0&amp;STRMITABLA0=5148</t>
  </si>
  <si>
    <t>DM-0020A12-2021</t>
  </si>
  <si>
    <t>ELABORACIÓN DE PROYECTO EJECUTIVO CIVIL, E INSTALACIONES DEL CENTRO DE ATENCIÓN DELEGACIONAL MORELOS (C.A.D) , AV. SIGLO XXI SUR, NO. 704  FRACC. MORELOS I, AGUASCALIENTES MPIO.</t>
  </si>
  <si>
    <t>ROCAWA BIOCONSTRUCCIONES, S.A. DE C.V.</t>
  </si>
  <si>
    <t>RBI191219JA6</t>
  </si>
  <si>
    <t>Calle Galicia</t>
  </si>
  <si>
    <t>No. 261</t>
  </si>
  <si>
    <t>Col. España</t>
  </si>
  <si>
    <t xml:space="preserve">ELABORACIÓN DE PROYECTO EJECUTIVO CIVIL, E INSTALACIONES DEL CENTRO DE ATENCIÓN DELEGACIONAL MORELOS (C.A.D) </t>
  </si>
  <si>
    <t>http://transparencia.ags.gob.mx/SOPMA/2021/DM-0020A12-2021/Contrato001.pdf</t>
  </si>
  <si>
    <t>HTTP://WWW.AGS.GOB.MX/SOPMA/TRANSPARENCIA/REPORTESVARIOS/CONTRATOS2.ASP?STRANIO=2021&amp;STRNOFOLIO=2179&amp;STRIDCONTRATISTA=0&amp;STRMITABLA0=5122</t>
  </si>
  <si>
    <t>http://transparencia.ags.gob.mx/SOPMA/2021/DM-0020A12-2021/ActaFisica001.pdf</t>
  </si>
  <si>
    <t>DM-0020A13-2021</t>
  </si>
  <si>
    <t>ELABORACIÓN DE PROYECTO EJECUTIVO CIVIL, E INTALACIONES DEL MERCADO REFORMA, BARRIO LA PURÍSIMA, AGUASCALIENTES MPIO.</t>
  </si>
  <si>
    <t>12/04/2021</t>
  </si>
  <si>
    <t>13/04/2021</t>
  </si>
  <si>
    <t>ELABORACIÓN DE PROYECTO EJECUTIVO CIVIL, E INTALACIONES DEL MERCADO REFORMA</t>
  </si>
  <si>
    <t>http://transparencia.ags.gob.mx/SOPMA/2021/DM-0020A13-2021/Contrato001.pdf</t>
  </si>
  <si>
    <t>HTTP://WWW.AGS.GOB.MX/SOPMA/TRANSPARENCIA/REPORTESVARIOS/CONTRATOS2.ASP?STRANIO=2021&amp;STRNOFOLIO=2179&amp;STRIDCONTRATISTA=0&amp;STRMITABLA0=5123</t>
  </si>
  <si>
    <t>http://transparencia.ags.gob.mx/SOPMA/2021/DM-0020A13-2021/ActaFisica001.pdf</t>
  </si>
  <si>
    <t>FISMDF-0042-2021</t>
  </si>
  <si>
    <t>http://transparencia.ags.gob.mx/SOPMA/2021/FISMDF-0042-2021/OficioAprobacion001.pdf</t>
  </si>
  <si>
    <t>GASTOS INDIRECTOS (SUPERVISIÓN EXTERNA FISMDF), TODO EL MUNICIPIO DE AGUASCALIENTES, AGUASCALIENTES MPIO.</t>
  </si>
  <si>
    <t>RIC INGENIERIA, S.A. DE C.V.</t>
  </si>
  <si>
    <t xml:space="preserve">RIC180219J96 </t>
  </si>
  <si>
    <t>Calle República De Venezuela</t>
  </si>
  <si>
    <t>No. 208</t>
  </si>
  <si>
    <t>Fracc. Valle Dorado</t>
  </si>
  <si>
    <t>C.P.20235</t>
  </si>
  <si>
    <t>08/06/2021</t>
  </si>
  <si>
    <t>09/06/2021</t>
  </si>
  <si>
    <t>05/12/2021</t>
  </si>
  <si>
    <t>GASTOS INDIRECTOS (SUPERVISIÓN EXTERNA FISMDF)</t>
  </si>
  <si>
    <t>HTTP://WWW.AGS.GOB.MX/SOPMA/TRANSPARENCIA/REPORTESVARIOS/CONTRATOS2.ASP?STRANIO=2021&amp;STRNOFOLIO=2196&amp;STRIDCONTRATISTA=0&amp;STRMITABLA0=5172</t>
  </si>
  <si>
    <t>DM-0019-2021</t>
  </si>
  <si>
    <t>http://transparencia.ags.gob.mx/SOPMA/2021/DM-0019-2021/OficioAprobacion001.pdf</t>
  </si>
  <si>
    <t>ACABADOS Y MOBILIARIO CANCHAS DE TENIS CANAL INTERCEPTOR, TRAMO: ENTRE CALLE HIERRO Y AV. UNIVERSIDAD, AGUASCALIENTES MPIO.</t>
  </si>
  <si>
    <t>GERARDO ALEJANDRO</t>
  </si>
  <si>
    <t>ROSALES</t>
  </si>
  <si>
    <t>ROGG880408HV2</t>
  </si>
  <si>
    <t>Calle Paseo Del Río</t>
  </si>
  <si>
    <t>No. 1025</t>
  </si>
  <si>
    <t>Int. 2</t>
  </si>
  <si>
    <t>Col. Curtidores</t>
  </si>
  <si>
    <t>ACABADOS Y MOBILIARIO CANCHAS DE TENIS CANAL INTERCEPTOR</t>
  </si>
  <si>
    <t>http://transparencia.ags.gob.mx/SOPMA/2021/DM-0019-2021/Contrato001.pdf</t>
  </si>
  <si>
    <t>HTTP://WWW.AGS.GOB.MX/SOPMA/TRANSPARENCIA/REPORTESVARIOS/CONTRATOS2.ASP?STRANIO=2021&amp;STRNOFOLIO=2174&amp;STRIDCONTRATISTA=0&amp;STRMITABLA0=5105</t>
  </si>
  <si>
    <t>http://transparencia.ags.gob.mx/SOPMA/2021/DM-0019-2021/ActaFisica001.pdf</t>
  </si>
  <si>
    <t>DM-0020A23-2021</t>
  </si>
  <si>
    <t>TRÁMITE DE LICENCIAS DE CONSTRUCCIÓN Y PERITO RESPONSABLE DE OBRA:  SOBRE CARPETA ASFÁLTICA AV. CONVENCIÓN DE 1914, PONIENTE (CALZADA ORIENTE), TRAMO ENTRE BLVD. SAN MARCOS Y C. SEVILLA. SOBRE CARPETA ASFÁLTICA AV. CONVENCIÓN DE 1914, PONIENTE (CALZA, DA PONIENTE), TRAMO ENTRE BLVD. SAN MARCOS Y C. SEVILLA. SOBRE CARPETA ASFÁLTICA AV. CONVENCIÓN DE 1914, PONIENTE (CALZADA ORIENTE), TRAMO ENTRE AV. ADOLFO LÓPEZ MATEOS Y BLVD. SAN MARCOS. SOBRE CARPETA ASFÁLTICA AV. CONVENCIÓN DE 1914, PONIENTE (C</t>
  </si>
  <si>
    <t xml:space="preserve">FABIÁN, </t>
  </si>
  <si>
    <t>DE LA SERNA</t>
  </si>
  <si>
    <t xml:space="preserve">HERNÁNDEZ </t>
  </si>
  <si>
    <t>SEHF781018NC9</t>
  </si>
  <si>
    <t>Calle Ramón López Velarde</t>
  </si>
  <si>
    <t>No. 220</t>
  </si>
  <si>
    <t>Zona Centro</t>
  </si>
  <si>
    <t>C.P. 20000</t>
  </si>
  <si>
    <t>25/05/2021</t>
  </si>
  <si>
    <t>09/07/2021</t>
  </si>
  <si>
    <t>TRÁMITE DE LICENCIAS DE CONSTRUCCIÓN Y PERITO RESPONSABLE DE OBRA:  SOBRE CARPETA ASFÁLTICA AV. CONVENCIÓN DE 1914, PONIENTE (CALZADA ORIENTE), TRAMO ENTRE BLVD. SAN MARCOS Y C. SEVILLA. SOBRE CARPETA ASFÁLTICA AV. CONVENCIÓN DE 1914, PONIENTE (CALZA</t>
  </si>
  <si>
    <t>http://transparencia.ags.gob.mx/SOPMA/2021/DM-0020A23-2021/Contrato001.pdf</t>
  </si>
  <si>
    <t>HTTP://WWW.AGS.GOB.MX/SOPMA/TRANSPARENCIA/REPORTESVARIOS/CONTRATOS2.ASP?STRANIO=2021&amp;STRNOFOLIO=2179&amp;STRIDCONTRATISTA=0&amp;STRMITABLA0=5146</t>
  </si>
  <si>
    <t>DM-0020A03-2021</t>
  </si>
  <si>
    <t>ELABORACIÓN DE ESTUDIO DE MECÁNICA DE SUELOS DE LA GLORIETA EL QUIJOTE, AV. LÓPEZ MATEOS, ESQ. CON AV. HÉROE DE NACOZARI, AGUASCALIENTES MPIO.</t>
  </si>
  <si>
    <t>SUPERVISOR INTEGRAL DE OBRA CIVIL, S.A. DE C.V.</t>
  </si>
  <si>
    <t>SIO821103RK4</t>
  </si>
  <si>
    <t>Calle Mariano Escobedo</t>
  </si>
  <si>
    <t>No. 310</t>
  </si>
  <si>
    <t>C.P. 20250</t>
  </si>
  <si>
    <t>ELABORACIÓN DE ESTUDIO DE MECÁNICA DE SUELOS DE LA GLORIETA EL QUIJOTE</t>
  </si>
  <si>
    <t>http://transparencia.ags.gob.mx/SOPMA/2021/DM-0020A03-2021/Contrato001.pdf</t>
  </si>
  <si>
    <t>HTTP://WWW.AGS.GOB.MX/SOPMA/TRANSPARENCIA/REPORTESVARIOS/CONTRATOS2.ASP?STRANIO=2021&amp;STRNOFOLIO=2179&amp;STRIDCONTRATISTA=0&amp;STRMITABLA0=5109</t>
  </si>
  <si>
    <t>http://transparencia.ags.gob.mx/SOPMA/2021/DM-0020A03-2021/ActaFisica001.pdf</t>
  </si>
  <si>
    <t>DM-0020A15-2021</t>
  </si>
  <si>
    <t>ELABORACIÓN DE ESTUDIO DE MECÁNICA DE SUELOS Y ESTUDIO GEOFÍSICO-GEOELÉCTRICO DEL TIANGUIS INSURGENTES, AV. BELISARIO DOMINGUEZ ESQ. AV. CONVENCIÓN, INSURGENTES FRACC.</t>
  </si>
  <si>
    <t>06/06/2021</t>
  </si>
  <si>
    <t>ELABORACIÓN DE ESTUDIO DE MECÁNICA DE SUELOS Y ESTUDIO GEOFÍSICO-GEOELÉCTRICO DEL TIANGUIS INSURGENTES</t>
  </si>
  <si>
    <t>http://transparencia.ags.gob.mx/SOPMA/2021/DM-0020A15-2021/Contrato001.pdf</t>
  </si>
  <si>
    <t>HTTP://WWW.AGS.GOB.MX/SOPMA/TRANSPARENCIA/REPORTESVARIOS/CONTRATOS2.ASP?STRANIO=2021&amp;STRNOFOLIO=2179&amp;STRIDCONTRATISTA=0&amp;STRMITABLA0=5125</t>
  </si>
  <si>
    <t>http://transparencia.ags.gob.mx/SOPMA/2021/DM-0020A15-2021/ActaFisica001.pdf</t>
  </si>
  <si>
    <t>DM-0020A26-2021</t>
  </si>
  <si>
    <t>TRÁMITE DE LICENCIAS DE CONSTRUCCIÓN Y PERITO RESPONSABLE DE OBRA: SOBRE CARPETA ASFÁLTICA AV. AGUASCALIENTES ORIENTE (CALZADA ORIENTE), TRAMO ENTRE AV. JOSE H. ESCOBEDO Y AV. NAZARIO ORTÍZ GARZA. SOBRE CARPETA ASFÁLTICA AV. A, GUASCALIENTES ORIENTE (CALZADA PONIENTE), TRAMO ENTRE AV. JOSE H. ESCOBEDO Y AV. NAZARIO ORTÍZ GARZA. SOBRE CARPETA ASFÁLTICA AV. AGUASCALIENTES ORIENTE (CALZADA ORIENTE), TRAMO ENTRE AV. NAZARIO ORTÍZ GARZA Y BLVD. GUADALUPANO. SOBRE CARPETA ASFÁLTI, AGUASCALIENTES MPIO.</t>
  </si>
  <si>
    <t>10/06/2021</t>
  </si>
  <si>
    <t>25/07/2021</t>
  </si>
  <si>
    <t>TRÁMITE DE LICENCIAS DE CONSTRUCCIÓN Y PERITO RESPONSABLE DE OBRA: SOBRE CARPETA ASFÁLTICA AV. AGUASCALIENTES ORIENTE (CALZADA ORIENTE), TRAMO ENTRE AV. JOSE H. ESCOBEDO Y AV. NAZARIO ORTÍZ GARZA. SOBRE CARPETA ASFÁLTICA AV. A</t>
  </si>
  <si>
    <t>HTTP://WWW.AGS.GOB.MX/SOPMA/TRANSPARENCIA/REPORTESVARIOS/CONTRATOS2.ASP?STRANIO=2021&amp;STRNOFOLIO=2179&amp;STRIDCONTRATISTA=0&amp;STRMITABLA0=5174</t>
  </si>
  <si>
    <t>DM-0020A07-2021</t>
  </si>
  <si>
    <t>ELABORACIÓN DEL PROYECTO EJECUTIVO DEL SALÓN DE USOS MÚLTIPLES "VALLE DE LOS CACTUS", FRACC. VALLE DE LOS CACTUS, AGUASCALIENTES MPIO.</t>
  </si>
  <si>
    <t>SERVICIOS PROFESIONALES GAAL, S.A. DE C.V.</t>
  </si>
  <si>
    <t>SPG150225629</t>
  </si>
  <si>
    <t>C.P.20040</t>
  </si>
  <si>
    <t>ELABORACIÓN DEL PROYECTO EJECUTIVO DEL SALÓN DE USOS MÚLTIPLES "VALLE DE LOS CACTUS"</t>
  </si>
  <si>
    <t>http://transparencia.ags.gob.mx/SOPMA/2021/DM-0020A07-2021/Contrato001.pdf</t>
  </si>
  <si>
    <t>HTTP://WWW.AGS.GOB.MX/SOPMA/TRANSPARENCIA/REPORTESVARIOS/CONTRATOS2.ASP?STRANIO=2021&amp;STRNOFOLIO=2179&amp;STRIDCONTRATISTA=0&amp;STRMITABLA0=5113</t>
  </si>
  <si>
    <t>http://transparencia.ags.gob.mx/SOPMA/2021/DM-0020A07-2021/ActaFisica001.pdf</t>
  </si>
  <si>
    <t>DM-0020A14-2021</t>
  </si>
  <si>
    <t>ELABORACIÓN DE PROYECTO EJECUTIVO CIVIL, E INSTALACIONES DE LA UNIDAD DE POLICÍA MONTADA DEL MUNICIPIO DE AGUASCALIENTES, FRACC. INFONAVIT LOS PIRULES, AGUASCALIENTES MPIO.</t>
  </si>
  <si>
    <t>VARGO CONSTRUCCIONES, S.A. DE C.V.</t>
  </si>
  <si>
    <t>VCO140709UK8</t>
  </si>
  <si>
    <t>Calle De Ladera</t>
  </si>
  <si>
    <t>Mza. 32 L 40</t>
  </si>
  <si>
    <t>Fracc. Villas De La Cantera 1a Secc.</t>
  </si>
  <si>
    <t>C.P. 20200</t>
  </si>
  <si>
    <t>28/04/2021</t>
  </si>
  <si>
    <t>28/05/2021</t>
  </si>
  <si>
    <t>ELABORACIÓN DE PROYECTO EJECUTIVO CIVIL, E INSTALACIONES DE LA UNIDAD DE POLICÍA MONTADA DEL MUNICIPIO DE AGUASCALIENTES</t>
  </si>
  <si>
    <t>http://transparencia.ags.gob.mx/SOPMA/2021/DM-0020A14-2021/Contrato001.pdf</t>
  </si>
  <si>
    <t>HTTP://WWW.AGS.GOB.MX/SOPMA/TRANSPARENCIA/REPORTESVARIOS/CONTRATOS2.ASP?STRANIO=2021&amp;STRNOFOLIO=2179&amp;STRIDCONTRATISTA=0&amp;STRMITABLA0=5124</t>
  </si>
  <si>
    <t>DM-0020A06-2021</t>
  </si>
  <si>
    <t>ELABORACIÓN DE PROYECTO EJECUTIVO DE OBRA CIVIL DEL PARQUE "PRÓCERES DE LA ENSEÑANZA", FRACC. JOSÉ GUADALUPE PERALTA, AGUASCALIENTES MPIO.</t>
  </si>
  <si>
    <t>VISARQ CONSTRUCCIONES, S.A DE C.V.</t>
  </si>
  <si>
    <t>VCO181205CW2</t>
  </si>
  <si>
    <t>Calle Álamo</t>
  </si>
  <si>
    <t>NO. 801</t>
  </si>
  <si>
    <t>Col. Independencia De México</t>
  </si>
  <si>
    <t>C.P. 20130</t>
  </si>
  <si>
    <t>ELABORACIÓN DE PROYECTO EJECUTIVO DE OBRA CIVIL DEL PARQUE "PRÓCERES DE LA ENSEÑANZA"</t>
  </si>
  <si>
    <t>http://transparencia.ags.gob.mx/SOPMA/2021/DM-0020A06-2021/Contrato001.pdf</t>
  </si>
  <si>
    <t>HTTP://WWW.AGS.GOB.MX/SOPMA/TRANSPARENCIA/REPORTESVARIOS/CONTRATOS2.ASP?STRANIO=2021&amp;STRNOFOLIO=2179&amp;STRIDCONTRATISTA=0&amp;STRMITABLA0=5112</t>
  </si>
  <si>
    <t>http://transparencia.ags.gob.mx/SOPMA/2021/DM-0020A06-2021/ActaFisica001.pdf</t>
  </si>
  <si>
    <t>DM-0020A11-2021</t>
  </si>
  <si>
    <t>PROYECTO EJECUTIVO CIVIL, E  INSTALACIONES DEL CENTRO DE ATENCIÓN DELEGACIONAL POCITOS (C.A.D.), , AGUASCALIENTES MPIO.</t>
  </si>
  <si>
    <t>YARKAR, S.C.</t>
  </si>
  <si>
    <t>YAR1503187X1</t>
  </si>
  <si>
    <t>Calle Persea</t>
  </si>
  <si>
    <t>No. 206</t>
  </si>
  <si>
    <t>Col. Santa Imelda</t>
  </si>
  <si>
    <t>C.P.20218</t>
  </si>
  <si>
    <t>PROYECTO EJECUTIVO CIVIL, E  INSTALACIONES DEL CENTRO DE ATENCIÓN DELEGACIONAL POCITOS (C.A.D.)</t>
  </si>
  <si>
    <t>http://transparencia.ags.gob.mx/SOPMA/2021/DM-0020A11-2021/Contrato001.pdf</t>
  </si>
  <si>
    <t>HTTP://WWW.AGS.GOB.MX/SOPMA/TRANSPARENCIA/REPORTESVARIOS/CONTRATOS2.ASP?STRANIO=2021&amp;STRNOFOLIO=2179&amp;STRIDCONTRATISTA=0&amp;STRMITABLA0=5118</t>
  </si>
  <si>
    <t>http://transparencia.ags.gob.mx/SOPMA/2021/DM-0020A11-2021/ActaFisica001.pdf</t>
  </si>
  <si>
    <t xml:space="preserve">CVR960530P84      </t>
  </si>
  <si>
    <t xml:space="preserve">SIO821103RK4      </t>
  </si>
  <si>
    <t>BRIZUELA LÓPEZ ALDO ALBERTO, ARQ.</t>
  </si>
  <si>
    <t xml:space="preserve">BEMJ600506KP5     </t>
  </si>
  <si>
    <t xml:space="preserve">EAOF670410N94     </t>
  </si>
  <si>
    <t>YARKAR, S.A. DE C.V.</t>
  </si>
  <si>
    <t>VARGO CONSTRUCCIONES, S.A DE C.V.</t>
  </si>
  <si>
    <t xml:space="preserve">HEAG531229E79     </t>
  </si>
  <si>
    <t xml:space="preserve">IAGO5310158AA     </t>
  </si>
  <si>
    <t>CONSTRUCCIONES Y PROYECTOS AMBIENTALES PRAGARBA, S.A DE C.V.</t>
  </si>
  <si>
    <t>FABIÁN</t>
  </si>
  <si>
    <t>HERNÁNDEZ</t>
  </si>
  <si>
    <t>ELÍAS BULMARO</t>
  </si>
  <si>
    <t>VÁZQUEZ</t>
  </si>
  <si>
    <t>JOSÉ ANTONIO</t>
  </si>
  <si>
    <t>MARTÍNEZ</t>
  </si>
  <si>
    <t>TRAMO: ENTRE CALLE HIERRO Y AV. UNIVERSIDAD, AGUASCALIENTES MPIO.</t>
  </si>
  <si>
    <t>http://transparencia.ags.gob.mx/SOPMA/2021/DM-0019-2021/ImpactoAmb001.pdf</t>
  </si>
  <si>
    <t>LETRERO INFORMATIVO</t>
  </si>
  <si>
    <t>CALLE 5 DE MAYO, ESQUINA CALLE JARDÍN DE ZARAGOZA, CENTRO ZONA</t>
  </si>
  <si>
    <t>http://transparencia.ags.gob.mx/SOPMA/2021/DM-0023-2021/ImpactoAmb001.pdf</t>
  </si>
  <si>
    <t>CALLE 5 DE MAYO, ENTRE C. MOCTEZUMA Y JARDÍN DE ZARAGOZA, AGUASCALIENTES MPIO.</t>
  </si>
  <si>
    <t>AV. LÓPEZ MATEOS, OBRAJE COL.</t>
  </si>
  <si>
    <t>AV. LÓPEZ MATEOS, ESQ. CON AV. HÉROE DE NACOZARI, AGUASCALIENTES MPIO.</t>
  </si>
  <si>
    <t>FRACC. MUNICIPIO LIBRE , AGUASCALIENTES MPIO.</t>
  </si>
  <si>
    <t>S Y ATENCIÓN A EMERGENCIAS PRE-HOSPITALARIAS, C. GUADALUPE GONZÁLEZ., ALUMBRADO ORNAMENTAL PUENTE BICENTENARIO, AV. AGUASCALIENTES SUR CRUCE CON BLVD. JOSÉ MARÍA CHÁVEZ, AGUASCALIENTES MPIO.</t>
  </si>
  <si>
    <t>FRACC. JOSÉ GUADALUPE PERALTA, AGUASCALIENTES MPIO.</t>
  </si>
  <si>
    <t>FRACC. VALLE DE LOS CACTUS, AGUASCALIENTES MPIO.</t>
  </si>
  <si>
    <t>, AGUASCALIENTES MPIO.</t>
  </si>
  <si>
    <t>CALLE GUADALUPE GONZÁLEZ,  C.P. 20130, UNIÓN GANADERA SUBD.</t>
  </si>
  <si>
    <t>http://transparencia.ags.gob.mx/SOPMA/2021/DM-0012-2021/ImpactoAmb001.pdf</t>
  </si>
  <si>
    <t>AV. CONVENCIÓN 1914, ESQ. AV. INDEPENDENCIA, AGUASCALIENTES MPIO.</t>
  </si>
  <si>
    <t>http://transparencia.ags.gob.mx/SOPMA/2021/DM-0011-2021/ImpactoAmb001.pdf</t>
  </si>
  <si>
    <t>AV. SIGLO XXI SUR, NO. 704  FRACC. MORELOS I, AGUASCALIENTES MPIO.</t>
  </si>
  <si>
    <t>BARRIO LA PURÍSIMA, AGUASCALIENTES MPIO.</t>
  </si>
  <si>
    <t>FRACC. INFONAVIT LOS PIRULES, AGUASCALIENTES MPIO.</t>
  </si>
  <si>
    <t>AV. BELISARIO DOMINGUEZ ESQ. AV. CONVENCIÓN, INSURGENTES FRACC.</t>
  </si>
  <si>
    <t>REHAB. DE CANCHA DE USOS MÚLTIPLES PENSADORES MEXICANOS, AV. SIGLO XXI ESQ. AV. PENSADORES MEXICANOS. FRACC. PENSADORES MEXICANOS.   MEJORAMIENTO ESCUELA PRIMARIA ISMAEL COLLAZO GARCÍA, C. PALMA MEXICANA NO. 302. FRACC. BAJÍO DE LAS PALMAS           , AGUASCALIENTES MPIO.</t>
  </si>
  <si>
    <t>CENTRO DE ATENCIÓN MUNICIPAL CAM. AV. ADOLFO LÓPEZ MATEOS S/N. COL. OBRAJE. REHAB. DE GUARNICIONES Y BANQUETAS ACCESIBLES C. 5 DE MAYO, TRAMO ENTRE C. MOCTEZUMA Y C. IGNACIO ALLENDE., AGUASCALIENTES MPIO.</t>
  </si>
  <si>
    <t>ASFÁLTICA AV. GERÓNIMO DE LA CUEVA (CALZADA SUR), TRAMO ENTRE AV.POLIDUCTO Y AV.RODRIGO RINCÓN. FRACC.V.N.S.A. SOBRE CARPETA ASFÁLTICA   AV.OJOCALIENTE TRAMO ENTRE AV.RODOLFO L.GALLEGOS Y C.PAULA DE J. JIMÉNEZ YÁÑEZ. FRACC. RODOLFO LANDEROS GALLEGOS, AGUASCALIENTES MPIO.</t>
  </si>
  <si>
    <t>(CALZADA ORIENTE), TRAMO C. EBANO Y AV. AGLAYA, FRACC. LAS HADAS SOBRE CARPETA ASFÁLTICA Y PAVIMENTO HIDRÁULICO BLVD. A ZACATECAS (CALZADA PONIENTE), TRAMO C. EBANO Y AV. AGLAYA. FRACC. LAS HADAS PAVIMENTO HIDRÁULICO Y EMPEDRADO C. HERNÁN CORTÉS, TRA, AGUASCALIENTES MPIO.</t>
  </si>
  <si>
    <t>ZADA PONIENTE), TRAMO ENTRE C. PUEBLITO Y C. NICOLÁS RAMÍREZ. COL. SAN MARCOS. SOBRE CARPETA ASFÁLTICA AV. CONVENCIÓN DE 1914, (CALZADA ORIENTE), TRAMO ENTRE C. TALAMANTES Y C. PARÍS. COL. SAN MARCOS. SOBRE CARPETA ASFÁLTICA AV. CONVENCIÓN DE 1914, (, AGUASCALIENTES MPIO.</t>
  </si>
  <si>
    <t>CONSOLIDACIÓN DE CANCHA DE USOS MÚLTIPLES EN PARQUE LA SOLEDAD, C. AJIJIC ESQ. C. ATENQUIQUE Y C. AUTLÁN. FRACC. LA SOLEDAD  CONSTRUCCIÓN DE CANCHA DE USOS MÚLTIPLES EN PARQUE VILLAS DE LA CANTERA, C. DEL CRÁTER ESQ. AV. DEL JARDÍN, FRACC. VILLAS DE , AGUASCALIENTES MPIO.</t>
  </si>
  <si>
    <t>CALLE AJIJIC, ESQUINA CALLE ATENQUIQUE Y CALLE AUTLÁN, LA SOLEDAD FRACC.</t>
  </si>
  <si>
    <t>http://transparencia.ags.gob.mx/SOPMA/2021/FISMDF-0062-2021/ImpactoAmb001.pdf</t>
  </si>
  <si>
    <t>IRLANDA S/N. FRACC. REAL DEL SOL.  CONSTRUCCIÓN DE CUBIERTA PARA CANCHA EN PARQUE V.N.S.A. AV. VALLE DE LOS ROMERO Y C. DOMINGO VELASCO. FRACC. V.N.S.A. SECTOR ALAMEDA.  CONSTRUCCIÓN DE CUBIERTA PARA CANCHA EN PARQUE JESÚS TERÁN, FRACC. MUNICIPIO LIB, AGUASCALIENTES MPIO.</t>
  </si>
  <si>
    <t>CALLE PALMA MEXICANA NO. 302, BAJIO DE LAS PALMAS FRACC.</t>
  </si>
  <si>
    <t>http://transparencia.ags.gob.mx/SOPMA/2021/FISMDF-0066-2021/ImpactoAmb001.pdf</t>
  </si>
  <si>
    <t>DA PONIENTE), TRAMO ENTRE BLVD. SAN MARCOS Y C. SEVILLA. SOBRE CARPETA ASFÁLTICA AV. CONVENCIÓN DE 1914, PONIENTE (CALZADA ORIENTE), TRAMO ENTRE AV. ADOLFO LÓPEZ MATEOS Y BLVD. SAN MARCOS. SOBRE CARPETA ASFÁLTICA AV. CONVENCIÓN DE 1914, PONIENTE (CAL, AGUASCALIENTES MPIO.</t>
  </si>
  <si>
    <t>.  REHAB. CANCHA DE USOS MÚLTIPLES PARQUE COLINAS DEL RÍO, C. RÍO COLORADO ESQ. C. RÍO GUADIANA, FRACC. COLINAS DEL RÍO REHAB. MERCADO REFORMA, BARRIO LA PURÍSIMA.  CONSTRUCCIÓN DE CANCHA DE USOS MÚLTIPLES EN PARQUE NORIAS DE OJOCALIENTE, C. DIAMANTE, AGUASCALIENTES MPIO.</t>
  </si>
  <si>
    <t>ENTRE C. SEVILLA Y AV. IGNACIO T. CHÁVEZ. COL. ESPAÑA. SOBRE CARPETA ASFÁLTICA AV. CONVENCIÓN DE 1914 SUR (CALZADA SUR), TRAMO ENTRE C. SEVILLA Y AV. IGNACIO T. CHÁVEZ, COL. ESPAÑA. SOBRE CARPETA ASFÁLTICA AV. CONVENCIÓN DE 1914 SUR (CALZADA NORTE). , AGUASCALIENTES MPIO.</t>
  </si>
  <si>
    <t>TODO EL MUNICIPIO DE AGUASCALIENTES, AGUASCALIENTES MPIO.</t>
  </si>
  <si>
    <t>GUASCALIENTES ORIENTE (CALZADA PONIENTE), TRAMO ENTRE AV. JOSE H. ESCOBEDO Y AV. NAZARIO ORTÍZ GARZA. SOBRE CARPETA ASFÁLTICA AV. AGUASCALIENTES ORIENTE (CALZADA ORIENTE), TRAMO ENTRE AV. NAZARIO ORTÍZ GARZA Y BLVD. GUADALUPANO. SOBRE CARPETA ASFÁLTI, AGUASCALIENTES MPIO.</t>
  </si>
  <si>
    <t>CALLE RÍO COLORADO, ESQUINA CALLE RÍO GUADIANA, COLINAS DEL RIO FRACC.</t>
  </si>
  <si>
    <t>http://transparencia.ags.gob.mx/SOPMA/2021/FISMDF-0061-2021/ImpactoAmb001.pdf</t>
  </si>
  <si>
    <t>AV. VALLE DE LOS ROMERO Y CALLE DOMINGO VELASCO S/N, VILLA DE NUESTRA SEÑORA DE LA ASUNCION SECTOR ALAMEDA FRACC.</t>
  </si>
  <si>
    <t>http://transparencia.ags.gob.mx/SOPMA/2021/FISMDF-0053-2021/ImpactoAmb001.pdf</t>
  </si>
  <si>
    <t>AGUASCALIENTES, AGUASCALIENTES MPIO.</t>
  </si>
  <si>
    <t>MIGUEL HIDALGO Y C. NIÑOS HÉROES SOBRE CARPETA ASFÁLTICA AV. OJOCALIENTE CALZADA NORTE, TRAMO: ENTRE C. SAN JOSÉ DE LA ORDEÑA Y C. SALTO DE LOS SALADO. SOBRE CARPETA ASFÁLTICA AV. OJOCALIENTE CALZADASUR, TRAMO: ENTRE C. SAN JOSÉ DE LA ORDEÑA Y C. SAL, AGUASCALIENTES MPIO.</t>
  </si>
  <si>
    <t>LA ENSEÑANZA, FRACC. JOSÉ GUADALUPE PERALTA. CONSTRUCCIÓN DE ÁREA DE JUEGOS INFANTILES Y FORESTACIÓN, PARQUE PRÓCERES DE LA ENSEÑANZA, FRACC. JOSÉ GUADALUPE PERALTA. CONSTRUCCIÓN DE BANQUETA PERIMETRAL, CICLOVÍA Y MOBILIARIO URBANO, PARQUE PRÓCERES D, AGUASCALIENTES MPIO.</t>
  </si>
  <si>
    <t>IGNACIO</t>
  </si>
  <si>
    <t>JIMENEZ</t>
  </si>
  <si>
    <t>ARMAS</t>
  </si>
  <si>
    <t>JIAI680731FV4</t>
  </si>
  <si>
    <t>30/09/2021</t>
  </si>
  <si>
    <t>http://transparencia.ags.gob.mx/SOPMA/2021/DM-0011-2021/ActaFinanciera001.pdf</t>
  </si>
  <si>
    <t>http://transparencia.ags.gob.mx/SOPMA/2021/DM-0012-2021/ActaFisica001.pdf</t>
  </si>
  <si>
    <t>http://transparencia.ags.gob.mx/SOPMA/2021/DM-0012-2021/ActaFinanciera001.pdf</t>
  </si>
  <si>
    <t>http://transparencia.ags.gob.mx/SOPMA/2021/DM-0019-2021/ActaFinanciera001.pdf</t>
  </si>
  <si>
    <t>http://transparencia.ags.gob.mx/SOPMA/2021/DM-0020A03-2021/ActaFinanciera001.pdf</t>
  </si>
  <si>
    <t>http://transparencia.ags.gob.mx/SOPMA/2021/DM-0020A04-2021/ActaFinanciera001.pdf</t>
  </si>
  <si>
    <t>http://transparencia.ags.gob.mx/SOPMA/2021/DM-0020A05-2021/ActaFisica001.pdf</t>
  </si>
  <si>
    <t>http://transparencia.ags.gob.mx/SOPMA/2021/DM-0020A05-2021/ActaFinanciera001.pdf</t>
  </si>
  <si>
    <t>http://transparencia.ags.gob.mx/SOPMA/2021/DM-0020A06-2021/ActaFinanciera001.pdf</t>
  </si>
  <si>
    <t>http://transparencia.ags.gob.mx/SOPMA/2021/DM-0020A07-2021/ActaFinanciera001.pdf</t>
  </si>
  <si>
    <t>http://transparencia.ags.gob.mx/SOPMA/2021/DM-0020A09-2021/ActaFinanciera001.pdf</t>
  </si>
  <si>
    <t>http://transparencia.ags.gob.mx/SOPMA/2021/DM-0020A10-2021/ActaFinanciera001.pdf</t>
  </si>
  <si>
    <t>http://transparencia.ags.gob.mx/SOPMA/2021/DM-0020A11-2021/ActaFinanciera001.pdf</t>
  </si>
  <si>
    <t>http://transparencia.ags.gob.mx/SOPMA/2021/DM-0020A12-2021/ActaFinanciera001.pdf</t>
  </si>
  <si>
    <t>http://transparencia.ags.gob.mx/SOPMA/2021/DM-0020A13-2021/ActaFinanciera001.pdf</t>
  </si>
  <si>
    <t>http://transparencia.ags.gob.mx/SOPMA/2021/DM-0020A14-2021/ActaFisica001.pdf</t>
  </si>
  <si>
    <t>http://transparencia.ags.gob.mx/SOPMA/2021/DM-0020A14-2021/ActaFinanciera001.pdf</t>
  </si>
  <si>
    <t>http://transparencia.ags.gob.mx/SOPMA/2021/DM-0020A15-2021/ActaFinanciera001.pdf</t>
  </si>
  <si>
    <t>http://transparencia.ags.gob.mx/SOPMA/2021/DM-0020A17-2021/ActaFisica001.pdf</t>
  </si>
  <si>
    <t>http://transparencia.ags.gob.mx/SOPMA/2021/DM-0020A20-2021/ActaFisica001.pdf</t>
  </si>
  <si>
    <t>http://transparencia.ags.gob.mx/SOPMA/2021/DM-0020A21-2021/ActaFisica001.pdf</t>
  </si>
  <si>
    <t>http://transparencia.ags.gob.mx/SOPMA/2021/DM-0020A23-2021/ActaFisica001.pdf</t>
  </si>
  <si>
    <t>Fracc. Ojo Caliente INEGI</t>
  </si>
  <si>
    <t>http://transparencia.ags.gob.mx/SOPMA/2021/DM-0020A25-2021/Contrato001.pdf</t>
  </si>
  <si>
    <t>http://transparencia.ags.gob.mx/SOPMA/2021/DM-0020A25-2021/ActaFisica001.pdf</t>
  </si>
  <si>
    <t>http://transparencia.ags.gob.mx/SOPMA/2021/DM-0020A26-2021/Contrato001.pdf</t>
  </si>
  <si>
    <t>http://transparencia.ags.gob.mx/SOPMA/2021/DM-0020A27-2021/Contrato001.pdf</t>
  </si>
  <si>
    <t>http://transparencia.ags.gob.mx/SOPMA/2021/DM-0020A27-2021/ActaFisica001.pdf</t>
  </si>
  <si>
    <t>http://transparencia.ags.gob.mx/SOPMA/2021/DM-0020A27-2021/ActaFinanciera001.pdf</t>
  </si>
  <si>
    <t>http://transparencia.ags.gob.mx/SOPMA/2021/DM-0020A28-2021/Contrato001.pdf</t>
  </si>
  <si>
    <t>http://transparencia.ags.gob.mx/SOPMA/2021/DM-0020A29-2021/Contrato001.pdf</t>
  </si>
  <si>
    <t>DM-0020A30-2021</t>
  </si>
  <si>
    <t>TRÁMITE DE LICENCIAS DE CONSTRUCCIÓN Y PERITO RESPONSABLE DE OBRA: CONSTRUCCIÓN DE CUBIERTA PARA CANCHA EN PARQUE ALTAVISTA. C. FELIPE RUIZ DE CHÁVEZ ESQ. C. RAFAEL ARELLANO. FRACC. ALTAVISTA.  CONSTRUCCIÓN DE CUBIERTA PARA CANCHA EN PARQUE LOMAS DE , ANITA, C. DAVID ALFARO SIQUEIROS ESQ. C. DIEGO RIVERA. FRACC. LOMAS DE SANTA ANITA.  CONSTRUCCIÓN DE CUBIERTA PARA CANCHA EN PARQUE LA SOLEDAD, C. AJIJIC ESQ. C. ATENQUIQUE Y C. AUTLÁN. FRACC. LA SOLEDAD  CONSTRUCCIÓN DE CUBIERTA PARA CANCHA EN PAR</t>
  </si>
  <si>
    <t>JOSUE</t>
  </si>
  <si>
    <t>BELLO</t>
  </si>
  <si>
    <t>MOLINA</t>
  </si>
  <si>
    <t>BEMJ810509GN7</t>
  </si>
  <si>
    <t>Calle Montoya</t>
  </si>
  <si>
    <t>No. 103</t>
  </si>
  <si>
    <t>Col. Ojo Caliente</t>
  </si>
  <si>
    <t>C.P.20190</t>
  </si>
  <si>
    <t>22/07/2021</t>
  </si>
  <si>
    <t>23/07/2021</t>
  </si>
  <si>
    <t>05/09/2021</t>
  </si>
  <si>
    <t xml:space="preserve">TRÁMITE DE LICENCIAS DE CONSTRUCCIÓN Y PERITO RESPONSABLE DE OBRA: CONSTRUCCIÓN DE CUBIERTA PARA CANCHA EN PARQUE ALTAVISTA. C. FELIPE RUIZ DE CHÁVEZ ESQ. C. RAFAEL ARELLANO. FRACC. ALTAVISTA.  CONSTRUCCIÓN DE CUBIERTA PARA CANCHA EN PARQUE LOMAS DE </t>
  </si>
  <si>
    <t>http://transparencia.ags.gob.mx/SOPMA/2021/DM-0020A30-2021/Contrato001.pdf</t>
  </si>
  <si>
    <t>HTTP://WWW.AGS.GOB.MX/SOPMA/TRANSPARENCIA/REPORTESVARIOS/CONTRATOS2.ASP?STRANIO=2021&amp;STRNOFOLIO=2179&amp;STRIDCONTRATISTA=0&amp;STRMITABLA0=5195</t>
  </si>
  <si>
    <t>DM-0020A31-2021</t>
  </si>
  <si>
    <t>TRÁMITE DE LICENCIAS DE CONSTRUCCIÓN Y PERITO RESPONSABLE DE OBRA: CONSTRUCCIÓN PARQUE URBANO JESÚS TERÁN, C. EL ZARCO S/N. FRACC. MUNICIPIO LIBRE, VARIAS ETAPAS:A) PLATAFORMA PARA CANCHA DE USOS MÚLTIPLES Y PLAZA DE ACCESO, B) CANCHA DE USOS MÚL, TIPLES 01 Y 02, C) SKATORAMA, D)TERRAZAS, E)FUENTE, F) GRADAS Y ANDADORES, G) ESCALINATA Y H) INSTALACIONES, AGUASCALIENTES MPIO.</t>
  </si>
  <si>
    <t>ALBERTO RAMON</t>
  </si>
  <si>
    <t xml:space="preserve">SEPULVEDA </t>
  </si>
  <si>
    <t xml:space="preserve">MONTEMAYOR </t>
  </si>
  <si>
    <t>SEMA670629UR4</t>
  </si>
  <si>
    <t>Calle Francisco Javier Mina</t>
  </si>
  <si>
    <t>No. 309</t>
  </si>
  <si>
    <t>Int. 6 ,</t>
  </si>
  <si>
    <t>Col. Vista Hermosa</t>
  </si>
  <si>
    <t>C.P. 20926</t>
  </si>
  <si>
    <t>18/08/2021</t>
  </si>
  <si>
    <t>19/08/2021</t>
  </si>
  <si>
    <t>02/10/2021</t>
  </si>
  <si>
    <t>TRÁMITE DE LICENCIAS DE CONSTRUCCIÓN Y PERITO RESPONSABLE DE OBRA: CONSTRUCCIÓN PARQUE URBANO JESÚS TERÁN, C. EL ZARCO S/N. FRACC. MUNICIPIO LIBRE, VARIAS ETAPAS:A) PLATAFORMA PARA CANCHA DE USOS MÚLTIPLES Y PLAZA DE ACCESO, B) CANCHA DE USOS MÚL</t>
  </si>
  <si>
    <t>http://transparencia.ags.gob.mx/SOPMA/2021/DM-0020A31-2021/Contrato001.pdf</t>
  </si>
  <si>
    <t>HTTP://WWW.AGS.GOB.MX/SOPMA/TRANSPARENCIA/REPORTESVARIOS/CONTRATOS2.ASP?STRANIO=2021&amp;STRNOFOLIO=2179&amp;STRIDCONTRATISTA=0&amp;STRMITABLA0=5214</t>
  </si>
  <si>
    <t>DM-0020A32-2021</t>
  </si>
  <si>
    <t>TRÁMITE DE LICENCIAS DE CONSTRUCCIÓN Y PERITO RESPONSABLE DE OBRA: CONSTRUCCIÓN DE MURO PERIMETRAL, PANTEÓN CALVILLITO, AV. GUADALUPE NÁJERA JIMÉNEZ   CONSTRUCCIÓN DE MURO PERIMETRAL, PANTEÓN SAN JUAN, CARRETERA A AMAPOLAS DEL RÍO, COM. JALTOMATE.  , ADECUACIÓN DEL 2° NIVEL  DEL EDIFICIO DE CONSERVACIÓN Y MANTENIMIENTO DE OBRA. AV. HÉROE INMORTAL KM 4.5 FRACC. SAN SEBASTIÁN, PARQUE DE MAQUINARIA (SOPMA).MANTENIMIENTO ESC. TELESECUNDARIA NO. 32, C. MANUEL M. PONCE, EJIDO LOS NEGRITOS.CONSTRUCCIÓN</t>
  </si>
  <si>
    <t>VICTOR MANUEL</t>
  </si>
  <si>
    <t>QUINTANA</t>
  </si>
  <si>
    <t>SERRANO</t>
  </si>
  <si>
    <t>QUSV590419BK0</t>
  </si>
  <si>
    <t>Calle Almeria</t>
  </si>
  <si>
    <t>No. 327</t>
  </si>
  <si>
    <t>Fracc. El Dorado</t>
  </si>
  <si>
    <t>23/08/2021</t>
  </si>
  <si>
    <t>24/08/2021</t>
  </si>
  <si>
    <t>07/10/2021</t>
  </si>
  <si>
    <t xml:space="preserve">TRÁMITE DE LICENCIAS DE CONSTRUCCIÓN Y PERITO RESPONSABLE DE OBRA: CONSTRUCCIÓN DE MURO PERIMETRAL, PANTEÓN CALVILLITO, AV. GUADALUPE NÁJERA JIMÉNEZ   CONSTRUCCIÓN DE MURO PERIMETRAL, PANTEÓN SAN JUAN, CARRETERA A AMAPOLAS DEL RÍO, COM. JALTOMATE.  </t>
  </si>
  <si>
    <t>http://transparencia.ags.gob.mx/SOPMA/2021/DM-0020A32-2021/Contrato001.pdf</t>
  </si>
  <si>
    <t>HTTP://WWW.AGS.GOB.MX/SOPMA/TRANSPARENCIA/REPORTESVARIOS/CONTRATOS2.ASP?STRANIO=2021&amp;STRNOFOLIO=2179&amp;STRIDCONTRATISTA=0&amp;STRMITABLA0=5215</t>
  </si>
  <si>
    <t>DM-0020A33-2021</t>
  </si>
  <si>
    <t>TRÁMITE DE LICENCIAS DE CONSTRUCCIÓN Y PERITO RESPONSABLE DE OBRA: REHABILITACIÓN DE MÓDULO TIPO 1, ANDADOR CULTURAL ALAMEDA., REHABILITACIÓN DE MÓDULO TIPO 2, ANDADOR CULTURAL ALAMEDA, EXTENSIÓN DE RED SECUNDARIA PARA ALIMENTAR MÓDULOS, ANDADOR , CULTURAL ALAMEDA, AGUASCALIENTES MPIO.</t>
  </si>
  <si>
    <t>Blvd. Guadalupano</t>
  </si>
  <si>
    <t>Col. Nazario Ortiz Garza</t>
  </si>
  <si>
    <t>C.P. 20170</t>
  </si>
  <si>
    <t>28/09/2021</t>
  </si>
  <si>
    <t>29/09/2021</t>
  </si>
  <si>
    <t>28/10/2021</t>
  </si>
  <si>
    <t xml:space="preserve">TRÁMITE DE LICENCIAS DE CONSTRUCCIÓN Y PERITO RESPONSABLE DE OBRA: REHABILITACIÓN DE MÓDULO TIPO 1, ANDADOR CULTURAL ALAMEDA., REHABILITACIÓN DE MÓDULO TIPO 2, ANDADOR CULTURAL ALAMEDA, EXTENSIÓN DE RED SECUNDARIA PARA ALIMENTAR MÓDULOS, ANDADOR </t>
  </si>
  <si>
    <t>HTTP://WWW.AGS.GOB.MX/SOPMA/TRANSPARENCIA/REPORTESVARIOS/CONTRATOS2.ASP?STRANIO=2021&amp;STRNOFOLIO=2179&amp;STRIDCONTRATISTA=0&amp;STRMITABLA0=5229</t>
  </si>
  <si>
    <t>DM-0020A34-2021</t>
  </si>
  <si>
    <t>TRÁMITE DE LICENCIAS DE CONSTRUCCIÓN Y PERITO RESPONSABLE DE OBRA: CONSTRUCCIÓN DE SALÓN DE USOS MÚLTIPLES VALLE DE LOS CACTUS,, C. PASEO DE LA BIZNAGA Y C. JUVENTINO DE LA TORRES, , VALLE DE LOS CACTUS FRACC.</t>
  </si>
  <si>
    <t>01/10/2021</t>
  </si>
  <si>
    <t>14/11/2021</t>
  </si>
  <si>
    <t>TRÁMITE DE LICENCIAS DE CONSTRUCCIÓN Y PERITO RESPONSABLE DE OBRA: CONSTRUCCIÓN DE SALÓN DE USOS MÚLTIPLES VALLE DE LOS CACTUS,</t>
  </si>
  <si>
    <t>HTTP://WWW.AGS.GOB.MX/SOPMA/TRANSPARENCIA/REPORTESVARIOS/CONTRATOS2.ASP?STRANIO=2021&amp;STRNOFOLIO=2179&amp;STRIDCONTRATISTA=0&amp;STRMITABLA0=5230</t>
  </si>
  <si>
    <t>DM-0020A35-2021</t>
  </si>
  <si>
    <t>TRÁMITE DE LICENCIAS DE CONSTRUCCIÓN Y PERITO RESPONSABLE DE OBRA: SOBRE CARPETA ASFÁLTICA BLVD. A ZACATECAS, TRAMO: ENTRE AV. AGUASCALIENTES NORTE A C. AGLAYA.  (4 ACCIONES). / SOBRE CARPETA ASFÁLTICA PETRÓLEOS MEXICANOS, TRAMO: ENTRE AV. INDEPENDEN, CIA Y C. NORBERTO GÓMEZ HORNEDO. / RIEGO DE SELLO, AV. CONVENCIÓN, TRAMO: ENTRE C. MIGUEL RUELAS Y AV. FUNDICIÓN. AMBAS CALZADAS / INCLUYE SEÑALIZACIÓN HORIZONTAL A BASE DE PINTURA. / SOBRE CARPETA ASFÁLTICA C. DR. DÍAZ DE LEÓN, TRAMO: ENTRE C. LEO</t>
  </si>
  <si>
    <t>TRÁMITE DE LICENCIAS DE CONSTRUCCIÓN Y PERITO RESPONSABLE DE OBRA: SOBRE CARPETA ASFÁLTICA BLVD. A ZACATECAS, TRAMO: ENTRE AV. AGUASCALIENTES NORTE A C. AGLAYA.  (4 ACCIONES). / SOBRE CARPETA ASFÁLTICA PETRÓLEOS MEXICANOS, TRAMO: ENTRE AV. INDEPENDEN</t>
  </si>
  <si>
    <t>HTTP://WWW.AGS.GOB.MX/SOPMA/TRANSPARENCIA/REPORTESVARIOS/CONTRATOS2.ASP?STRANIO=2021&amp;STRNOFOLIO=2179&amp;STRIDCONTRATISTA=0&amp;STRMITABLA0=5231</t>
  </si>
  <si>
    <t>http://transparencia.ags.gob.mx/SOPMA/2021/DM-0023-2021/ActaFinanciera001.pdf</t>
  </si>
  <si>
    <t>DM-0131-2021</t>
  </si>
  <si>
    <t>http://transparencia.ags.gob.mx/SOPMA/2021/DM-0131-2021/OficioAprobacion001.pdf</t>
  </si>
  <si>
    <t>REMODELACIÓN ÁREA DE RECURSOS HUMANOS (PLANTA BAJA Y PLANTA ALTA), SECRETARÍA DE ADMINISTRACIÓN. PALACIO MUNICIPAL, CENTRO ZONA</t>
  </si>
  <si>
    <t>GRUPO CONSTRUCTOR KAFRAGS, S.A. DE C.V.</t>
  </si>
  <si>
    <t>GCK1808174M6</t>
  </si>
  <si>
    <t>Av. Universidad</t>
  </si>
  <si>
    <t>No. 303</t>
  </si>
  <si>
    <t>Int. 203</t>
  </si>
  <si>
    <t>Fracc. Villas De La Univesidad</t>
  </si>
  <si>
    <t>C.P.20029</t>
  </si>
  <si>
    <t>REMODELACIÓN ÁREA DE RECURSOS HUMANOS (PLANTA BAJA Y PLANTA ALTA)</t>
  </si>
  <si>
    <t>HTTP://WWW.AGS.GOB.MX/SOPMA/TRANSPARENCIA/REPORTESVARIOS/CONTRATOS2.ASP?STRANIO=2021&amp;STRNOFOLIO=2272&amp;STRIDCONTRATISTA=0&amp;STRMITABLA0=5234</t>
  </si>
  <si>
    <t>DM-0132-2021</t>
  </si>
  <si>
    <t>http://transparencia.ags.gob.mx/SOPMA/2021/DM-0132-2021/OficioAprobacion001.pdf</t>
  </si>
  <si>
    <t>ADECUACIÓN 2° NIVEL EDIFICIO DE CONSERVACIÓN Y MANTENIMIENTO DE OBRA, AV. HÉROE INMORTAL KM. 4.5  PARQUE DE MAQUINARIA SOPMA, SAN SEBASTIAN FRACC.</t>
  </si>
  <si>
    <t>CONSORCIO INDUSTRIAL INTERNACIONAL AIRE, S.A. DE C.V.</t>
  </si>
  <si>
    <t>CII030213U81</t>
  </si>
  <si>
    <t>Calle Peñuelas</t>
  </si>
  <si>
    <t>No. 111</t>
  </si>
  <si>
    <t>Fracc. Ojocaliente</t>
  </si>
  <si>
    <t>C.P. 20190</t>
  </si>
  <si>
    <t>ADECUACIÓN 2° NIVEL EDIFICIO DE CONSERVACIÓN Y MANTENIMIENTO DE OBRA</t>
  </si>
  <si>
    <t>HTTP://WWW.AGS.GOB.MX/SOPMA/TRANSPARENCIA/REPORTESVARIOS/CONTRATOS2.ASP?STRANIO=2021&amp;STRNOFOLIO=2273&amp;STRIDCONTRATISTA=0&amp;STRMITABLA0=5233</t>
  </si>
  <si>
    <t>DM-0133-2021</t>
  </si>
  <si>
    <t>REMODELACIÓN DIRECCIÓN DE TURISMO, SECRETARÍA DE ECONOMÍA SOCIAL Y TURISMO. PALACIO MUNICIPAL, CENTRO ZONA</t>
  </si>
  <si>
    <t>REMODELACIÓN DIRECCIÓN DE TURISMO</t>
  </si>
  <si>
    <t>HTTP://WWW.AGS.GOB.MX/SOPMA/TRANSPARENCIA/REPORTESVARIOS/CONTRATOS2.ASP?STRANIO=2021&amp;STRNOFOLIO=2274&amp;STRIDCONTRATISTA=0&amp;STRMITABLA0=5232</t>
  </si>
  <si>
    <t>DM-0134-2021</t>
  </si>
  <si>
    <t>http://transparencia.ags.gob.mx/SOPMA/2021/DM-0134-2021/OficioAprobacion001.pdf</t>
  </si>
  <si>
    <t>REHABILITACIÓN DE MÓDULO TIPO 1, ANDADOR CULTURAL ALAMEDA, AV. ALAMEDA, AGUASCALIENTES MPIO.</t>
  </si>
  <si>
    <t>EQUIPOS AK, S.A. DE C.V.</t>
  </si>
  <si>
    <t>EAK160829184</t>
  </si>
  <si>
    <t>Calle Pabellón de Arteaga</t>
  </si>
  <si>
    <t>No. 104</t>
  </si>
  <si>
    <t>Col. San Jose del Arenal</t>
  </si>
  <si>
    <t>C.P.20130</t>
  </si>
  <si>
    <t>27/09/2021</t>
  </si>
  <si>
    <t>27/10/2021</t>
  </si>
  <si>
    <t>REHABILITACIÓN DE MÓDULO TIPO 1</t>
  </si>
  <si>
    <t>HTTP://WWW.AGS.GOB.MX/SOPMA/TRANSPARENCIA/REPORTESVARIOS/CONTRATOS2.ASP?STRANIO=2021&amp;STRNOFOLIO=2275&amp;STRIDCONTRATISTA=0&amp;STRMITABLA0=5227</t>
  </si>
  <si>
    <t>DM-0135-2021</t>
  </si>
  <si>
    <t>http://transparencia.ags.gob.mx/SOPMA/2021/DM-0135-2021/OficioAprobacion001.pdf</t>
  </si>
  <si>
    <t>REHABILITACIÓN DE MÓDULO TIPO 2, ANDADOR CULTURAL ALAMEDA, AV. ALAMEDA, AGUASCALIENTES MPIO.</t>
  </si>
  <si>
    <t>PRODUCTOS PROCESADOS DE LA CONSTRUCCION SATUOBRAS S.A. DE C.V.</t>
  </si>
  <si>
    <t>PPC190919795</t>
  </si>
  <si>
    <t>Carret. Aguascalientes-Villa Hidalgo</t>
  </si>
  <si>
    <t>K.m.8.2</t>
  </si>
  <si>
    <t>C.P.20317</t>
  </si>
  <si>
    <t>REHABILITACIÓN DE MÓDULO TIPO 2</t>
  </si>
  <si>
    <t>HTTP://WWW.AGS.GOB.MX/SOPMA/TRANSPARENCIA/REPORTESVARIOS/CONTRATOS2.ASP?STRANIO=2021&amp;STRNOFOLIO=2276&amp;STRIDCONTRATISTA=0&amp;STRMITABLA0=5226</t>
  </si>
  <si>
    <t>FISMDF-0034-2021</t>
  </si>
  <si>
    <t>http://transparencia.ags.gob.mx/SOPMA/2021/FISMDF-0034-2021/OficioAprobacion001.pdf</t>
  </si>
  <si>
    <t>REHABILITACIÓN PARQUE LA SOLEDAD, CALLE AJIJIC, ESQUINA CON CALLE ATENQUIQUE Y CALLE AUTLÁN, LA SOLEDAD FRACC.</t>
  </si>
  <si>
    <t>CONSTRUCTORA LOPEZ DE CALVILLO, S.A. DE C.V.</t>
  </si>
  <si>
    <t>CLC110202AX0</t>
  </si>
  <si>
    <t>Privada Las Palmas</t>
  </si>
  <si>
    <t>No. 102</t>
  </si>
  <si>
    <t>Col. Potrero De Los López (los López)</t>
  </si>
  <si>
    <t>C.P.20890</t>
  </si>
  <si>
    <t>21/07/2021</t>
  </si>
  <si>
    <t>24/07/2021</t>
  </si>
  <si>
    <t>22/08/2021</t>
  </si>
  <si>
    <t>REHABILITACIÓN PARQUE LA SOLEDAD</t>
  </si>
  <si>
    <t>http://transparencia.ags.gob.mx/SOPMA/2021/FISMDF-0034-2021/Contrato001.pdf</t>
  </si>
  <si>
    <t>HTTP://WWW.AGS.GOB.MX/SOPMA/TRANSPARENCIA/REPORTESVARIOS/CONTRATOS2.ASP?STRANIO=2021&amp;STRNOFOLIO=2189&amp;STRIDCONTRATISTA=0&amp;STRMITABLA0=5193</t>
  </si>
  <si>
    <t>http://transparencia.ags.gob.mx/SOPMA/2021/FISMDF-0034-2021/ActaFisica001.pdf</t>
  </si>
  <si>
    <t>http://transparencia.ags.gob.mx/SOPMA/2021/FISMDF-0042-2021/Contrato001.pdf</t>
  </si>
  <si>
    <t>04/09/2021</t>
  </si>
  <si>
    <t>http://transparencia.ags.gob.mx/SOPMA/2021/FISMDF-0053-2021/Contrato001.pdf</t>
  </si>
  <si>
    <t>FISMDF-0057-2021</t>
  </si>
  <si>
    <t>http://transparencia.ags.gob.mx/SOPMA/2021/FISMDF-0057-2021/OficioAprobacion001.pdf</t>
  </si>
  <si>
    <t>MEJORAMIENTO DE JARDÍN DE NIÑOS IGNACIO GARCÍA TÉLLEZ, CALLE LUIS HIDALGO MONROY S/N, BULEVARES FRACC. 1A. SECC.</t>
  </si>
  <si>
    <t>LARA MARIA</t>
  </si>
  <si>
    <t>ZARAGOZA</t>
  </si>
  <si>
    <t>GALVAN</t>
  </si>
  <si>
    <t>ZAGL691107151</t>
  </si>
  <si>
    <t>Prolongación Tecuexe</t>
  </si>
  <si>
    <t>No. 212</t>
  </si>
  <si>
    <t>Fracc. Lomas Del Chapulin</t>
  </si>
  <si>
    <t>C.P.20263</t>
  </si>
  <si>
    <t>28/08/2021</t>
  </si>
  <si>
    <t>26/09/2021</t>
  </si>
  <si>
    <t>MEJORAMIENTO DE JARDÍN DE NIÑOS IGNACIO GARCÍA TÉLLEZ</t>
  </si>
  <si>
    <t>http://transparencia.ags.gob.mx/SOPMA/2021/FISMDF-0057-2021/Contrato001.pdf</t>
  </si>
  <si>
    <t>HTTP://WWW.AGS.GOB.MX/SOPMA/TRANSPARENCIA/REPORTESVARIOS/CONTRATOS2.ASP?STRANIO=2021&amp;STRNOFOLIO=2210&amp;STRIDCONTRATISTA=0&amp;STRMITABLA0=5213</t>
  </si>
  <si>
    <t>01/09/2021</t>
  </si>
  <si>
    <t>http://transparencia.ags.gob.mx/SOPMA/2021/FISMDF-0061-2021/Contrato001.pdf</t>
  </si>
  <si>
    <t>FISMDF-0064-2021</t>
  </si>
  <si>
    <t>http://transparencia.ags.gob.mx/SOPMA/2021/FISMDF-0064-2021/OficioAprobacion001.pdf</t>
  </si>
  <si>
    <t>REHABILITACIÓN CENTRO DEPORTIVO MUNICIPAL PENSADORES MEXICANOS, AVENIDA SIGLO XXI, ESQUINA AVENIDA PENSADORES MEXICANOS, PENSADORES MEXICANOS FRACC.</t>
  </si>
  <si>
    <t>GCVICA, S.A. DE C.V.</t>
  </si>
  <si>
    <t>GCV060405SS8</t>
  </si>
  <si>
    <t>Privada Rinconada San Julián</t>
  </si>
  <si>
    <t>No. 405</t>
  </si>
  <si>
    <t>Int.109</t>
  </si>
  <si>
    <t>Col. Fátima</t>
  </si>
  <si>
    <t>16/08/2021</t>
  </si>
  <si>
    <t>16/09/2021</t>
  </si>
  <si>
    <t>REHABILITACIÓN CENTRO DEPORTIVO MUNICIPAL PENSADORES MEXICANOS</t>
  </si>
  <si>
    <t>http://transparencia.ags.gob.mx/SOPMA/2021/FISMDF-0064-2021/Contrato001.pdf</t>
  </si>
  <si>
    <t>HTTP://WWW.AGS.GOB.MX/SOPMA/TRANSPARENCIA/REPORTESVARIOS/CONTRATOS2.ASP?STRANIO=2021&amp;STRNOFOLIO=2217&amp;STRIDCONTRATISTA=0&amp;STRMITABLA0=5211</t>
  </si>
  <si>
    <t>http://transparencia.ags.gob.mx/SOPMA/2021/FISMDF-0064-2021/ActaFisica001.pdf</t>
  </si>
  <si>
    <t>http://transparencia.ags.gob.mx/SOPMA/2021/FISMDF-0066-2021/ActaFisica001.pdf</t>
  </si>
  <si>
    <t>FISMDF-0067-2021</t>
  </si>
  <si>
    <t>http://transparencia.ags.gob.mx/SOPMA/2021/FISMDF-0067-2021/OficioAprobacion001.pdf</t>
  </si>
  <si>
    <t>MEJORAMIENTO DE ESCUELA SECUNDARIA GENERAL NO. 11 J. GUADALUPE PERALTA GÁMEZ, AVENIDA PARQUE VÍA, ESQUINA AVENIDA NAZARIO ORTÍZ GARZA, SANTA ANITA FRACC.</t>
  </si>
  <si>
    <t>DAVID</t>
  </si>
  <si>
    <t>ARELLANO</t>
  </si>
  <si>
    <t>DELGADO</t>
  </si>
  <si>
    <t>AEDD820606PG7</t>
  </si>
  <si>
    <t>Calle Ponciano Arriaga</t>
  </si>
  <si>
    <t>No. 131</t>
  </si>
  <si>
    <t>Fracc. Trojes De Alonso</t>
  </si>
  <si>
    <t>C.P.20116</t>
  </si>
  <si>
    <t>17/09/2021</t>
  </si>
  <si>
    <t>MEJORAMIENTO DE ESCUELA SECUNDARIA GENERAL NO. 11 J. GUADALUPE PERALTA GÁMEZ</t>
  </si>
  <si>
    <t>http://transparencia.ags.gob.mx/SOPMA/2021/FISMDF-0067-2021/Contrato001.pdf</t>
  </si>
  <si>
    <t>HTTP://WWW.AGS.GOB.MX/SOPMA/TRANSPARENCIA/REPORTESVARIOS/CONTRATOS2.ASP?STRANIO=2021&amp;STRNOFOLIO=2220&amp;STRIDCONTRATISTA=0&amp;STRMITABLA0=5207</t>
  </si>
  <si>
    <t>FISMDF-0082-2021</t>
  </si>
  <si>
    <t>http://transparencia.ags.gob.mx/SOPMA/2021/FISMDF-0082-2021/OficioAprobacion001.pdf</t>
  </si>
  <si>
    <t>REHABILITACIÓN DE CANCHA DE USOS MÚLTIPLES PARQUE COLINAS DEL RÍO, CALLE RÍO COLORADO, ESQUINA CALLE RÍO GUADIANA, COLINAS DEL RIO FRACC.</t>
  </si>
  <si>
    <t>ROKEMM ARQUITECTOS, S.A. DE C.V.</t>
  </si>
  <si>
    <t>RAR191204PFA</t>
  </si>
  <si>
    <t>Av. Monte Alban</t>
  </si>
  <si>
    <t>No. 118</t>
  </si>
  <si>
    <t>Fracc. Casa Blanca</t>
  </si>
  <si>
    <t>C.P.20297</t>
  </si>
  <si>
    <t>REHABILITACIÓN DE CANCHA DE USOS MÚLTIPLES PARQUE COLINAS DEL RÍO</t>
  </si>
  <si>
    <t>http://transparencia.ags.gob.mx/SOPMA/2021/FISMDF-0082-2021/Contrato001.pdf</t>
  </si>
  <si>
    <t>HTTP://WWW.AGS.GOB.MX/SOPMA/TRANSPARENCIA/REPORTESVARIOS/CONTRATOS2.ASP?STRANIO=2021&amp;STRNOFOLIO=2234&amp;STRIDCONTRATISTA=0&amp;STRMITABLA0=5209</t>
  </si>
  <si>
    <t>FISMDF-0106-2021</t>
  </si>
  <si>
    <t>http://transparencia.ags.gob.mx/SOPMA/2021/FISMDF-0106-2021/OficioAprobacion001.pdf</t>
  </si>
  <si>
    <t>PLATAFORMAS PARA CANCHAS DE USOS MÚLTIPLES Y PLAZA DE ACCESO PARQUE JESÚS TERÁN, CALLE EL ZARCO S/N, MUNICIPIO LIBRE FRACC.</t>
  </si>
  <si>
    <t>CONSTRUCTORA CALVILLO, S.A. DE C.V.</t>
  </si>
  <si>
    <t>CCA050204182</t>
  </si>
  <si>
    <t>Calle España</t>
  </si>
  <si>
    <t>Col. Ojocaliente</t>
  </si>
  <si>
    <t>C.P.20860</t>
  </si>
  <si>
    <t>PLATAFORMAS PARA CANCHAS DE USOS MÚLTIPLES Y PLAZA DE ACCESO PARQUE JESÚS TERÁN</t>
  </si>
  <si>
    <t>http://transparencia.ags.gob.mx/SOPMA/2021/FISMDF-0106-2021/Contrato001.pdf</t>
  </si>
  <si>
    <t>HTTP://WWW.AGS.GOB.MX/SOPMA/TRANSPARENCIA/REPORTESVARIOS/CONTRATOS2.ASP?STRANIO=2021&amp;STRNOFOLIO=2254&amp;STRIDCONTRATISTA=0&amp;STRMITABLA0=5194</t>
  </si>
  <si>
    <t>http://transparencia.ags.gob.mx/SOPMA/2021/FISMDF-0106-2021/ActaFisica002.pdf</t>
  </si>
  <si>
    <t>FISMDF-0121-2021</t>
  </si>
  <si>
    <t>http://transparencia.ags.gob.mx/SOPMA/2021/FISMDF-0121-2021/OficioAprobacion001.pdf</t>
  </si>
  <si>
    <t>TERRAZAS PARQUE URBANO JESÚS TERÁN, CALLE EL ZARCO S/N, MUNICIPIO LIBRE FRACC.</t>
  </si>
  <si>
    <t>EDGAR ALBERTO</t>
  </si>
  <si>
    <t>GOMEZ</t>
  </si>
  <si>
    <t>CANTU</t>
  </si>
  <si>
    <t>GOCE781117T29</t>
  </si>
  <si>
    <t>Calle Francisco I. Madero</t>
  </si>
  <si>
    <t>No. 311</t>
  </si>
  <si>
    <t>Col. El Llano</t>
  </si>
  <si>
    <t>C.P.20983</t>
  </si>
  <si>
    <t>02/09/2021</t>
  </si>
  <si>
    <t>10/09/2021</t>
  </si>
  <si>
    <t>24/10/2021</t>
  </si>
  <si>
    <t>TERRAZAS PARQUE URBANO JESÚS TERÁN</t>
  </si>
  <si>
    <t>HTTP://WWW.AGS.GOB.MX/SOPMA/TRANSPARENCIA/REPORTESVARIOS/CONTRATOS2.ASP?STRANIO=2021&amp;STRNOFOLIO=2262&amp;STRIDCONTRATISTA=0&amp;STRMITABLA0=5221</t>
  </si>
  <si>
    <t>FISMDF-0127-2021</t>
  </si>
  <si>
    <t>http://transparencia.ags.gob.mx/SOPMA/2021/FISMDF-0127-2021/OficioAprobacion001.pdf</t>
  </si>
  <si>
    <t>CONSTRUCCIÓN DE SOBRECARPETA AFÁLTICA BLVD. A ZACATECAS CALZADA PONIENTE, TRAMO: ENTRE AV. AGUASCALIENTES NORTE Y CALLE ARNULFO M. VALDÉZ, AGUASCALIENTES MPIO.</t>
  </si>
  <si>
    <t>TERRENOS ESTRATEGICOS S.A. DE C.V.</t>
  </si>
  <si>
    <t>TES1609053I2</t>
  </si>
  <si>
    <t>Calle M. de S. Sacramento</t>
  </si>
  <si>
    <t>No. 423</t>
  </si>
  <si>
    <t>Fracc. Misión de Santa Lucía</t>
  </si>
  <si>
    <t>C.P. 20298</t>
  </si>
  <si>
    <t>CONSTRUCCIÓN DE SOBRECARPETA AFÁLTICA BLVD. A ZACATECAS CALZADA PONIENTE</t>
  </si>
  <si>
    <t>HTTP://WWW.AGS.GOB.MX/SOPMA/TRANSPARENCIA/REPORTESVARIOS/CONTRATOS2.ASP?STRANIO=2021&amp;STRNOFOLIO=2268&amp;STRIDCONTRATISTA=0&amp;STRMITABLA0=5228</t>
  </si>
  <si>
    <t>BRIZUELA</t>
  </si>
  <si>
    <t>LÓPEZ</t>
  </si>
  <si>
    <t>ALDO ALBERTO, ARQ.</t>
  </si>
  <si>
    <t xml:space="preserve">CLC110202AX0      </t>
  </si>
  <si>
    <t xml:space="preserve">CCA050204182      </t>
  </si>
  <si>
    <t>JOSUE, ARQ.</t>
  </si>
  <si>
    <t>DAVID ARELLANO DELGADO, I.C.</t>
  </si>
  <si>
    <t xml:space="preserve">GCV060405SS8      </t>
  </si>
  <si>
    <t>LARA MARIA, I.C.</t>
  </si>
  <si>
    <t xml:space="preserve">ZAGL691107151     </t>
  </si>
  <si>
    <t>SEPULVEDA</t>
  </si>
  <si>
    <t>MONTEMAYOR</t>
  </si>
  <si>
    <t>VICTOR MANUEL, I.C.</t>
  </si>
  <si>
    <t>EDGAR ALBERTO, I.C.</t>
  </si>
  <si>
    <t xml:space="preserve">GOCE781117T29     </t>
  </si>
  <si>
    <t xml:space="preserve">JIAI680731FV4     </t>
  </si>
  <si>
    <t xml:space="preserve">CII030213U81      </t>
  </si>
  <si>
    <t>CALLE AJIJIC, ESQUINA CON CALLE ATENQUIQUE Y CALLE AUTLÁN, LA SOLEDAD FRACC.</t>
  </si>
  <si>
    <t>http://transparencia.ags.gob.mx/SOPMA/2021/FISMDF-0034-2021/ImpactoAmb001.pdf</t>
  </si>
  <si>
    <t>CALLE EL ZARCO S/N, MUNICIPIO LIBRE FRACC.</t>
  </si>
  <si>
    <t>http://transparencia.ags.gob.mx/SOPMA/2021/FISMDF-0106-2021/ImpactoAmb001.pdf</t>
  </si>
  <si>
    <t>ANITA, C. DAVID ALFARO SIQUEIROS ESQ. C. DIEGO RIVERA. FRACC. LOMAS DE SANTA ANITA.  CONSTRUCCIÓN DE CUBIERTA PARA CANCHA EN PARQUE LA SOLEDAD, C. AJIJIC ESQ. C. ATENQUIQUE Y C. AUTLÁN. FRACC. LA SOLEDAD  CONSTRUCCIÓN DE CUBIERTA PARA CANCHA EN PARQU, AGUASCALIENTES MPIO.</t>
  </si>
  <si>
    <t>AVENIDA PARQUE VÍA, ESQUINA AVENIDA NAZARIO ORTÍZ GARZA, SANTA ANITA FRACC.</t>
  </si>
  <si>
    <t>http://transparencia.ags.gob.mx/SOPMA/2021/FISMDF-0067-2021/ImpactoAmb001.pdf</t>
  </si>
  <si>
    <t>http://transparencia.ags.gob.mx/SOPMA/2021/FISMDF-0082-2021/ImpactoAmb001.pdf</t>
  </si>
  <si>
    <t>AVENIDA SIGLO XXI, ESQUINA AVENIDA PENSADORES MEXICANOS, PENSADORES MEXICANOS FRACC.</t>
  </si>
  <si>
    <t>http://transparencia.ags.gob.mx/SOPMA/2021/FISMDF-0064-2021/ImpactoAmb001.pdf</t>
  </si>
  <si>
    <t>CALLE LUIS HIDALGO MONROY S/N, BULEVARES FRACC. 1A. SECC.</t>
  </si>
  <si>
    <t>http://transparencia.ags.gob.mx/SOPMA/2021/FISMDF-0057-2021/ImpactoAmb001.pdf</t>
  </si>
  <si>
    <t>TIPLES 01 Y 02, C) SKATORAMA, D)TERRAZAS, E)FUENTE, F) GRADAS Y ANDADORES, G) ESCALINATA Y H) INSTALACIONES, AGUASCALIENTES MPIO.</t>
  </si>
  <si>
    <t>ADECUACIÓN DEL 2° NIVEL  DEL EDIFICIO DE CONSERVACIÓN Y MANTENIMIENTO DE OBRA. AV. HÉROE INMORTAL KM 4.5 FRACC. SAN SEBASTIÁN, PARQUE DE MAQUINARIA (SOPMA).MANTENIMIENTO ESC. TELESECUNDARIA NO. 32, C. MANUEL M. PONCE, EJIDO LOS NEGRITOS.CONSTRUCCIÓN , AGUASCALIENTES MPIO.</t>
  </si>
  <si>
    <t>http://transparencia.ags.gob.mx/SOPMA/2021/FISMDF-0121-2021/ImpactoAmb001.pdf</t>
  </si>
  <si>
    <t>ANDADOR CULTURAL ALAMEDA, AV. ALAMEDA, AGUASCALIENTES MPIO.</t>
  </si>
  <si>
    <t>http://transparencia.ags.gob.mx/SOPMA/2021/DM-0135-2021/ImpactoAmb001.pdf</t>
  </si>
  <si>
    <t>http://transparencia.ags.gob.mx/SOPMA/2021/DM-0134-2021/ImpactoAmb001.pdf</t>
  </si>
  <si>
    <t>TRAMO: ENTRE AV. AGUASCALIENTES NORTE Y CALLE ARNULFO M. VALDÉZ, AGUASCALIENTES MPIO.</t>
  </si>
  <si>
    <t>http://transparencia.ags.gob.mx/SOPMA/2021/FISMDF-0127-2021/ImpactoAmb001.pdf</t>
  </si>
  <si>
    <t>CULTURAL ALAMEDA, AGUASCALIENTES MPIO.</t>
  </si>
  <si>
    <t>C. PASEO DE LA BIZNAGA Y C. JUVENTINO DE LA TORRES, , VALLE DE LOS CACTUS FRACC.</t>
  </si>
  <si>
    <t>CIA Y C. NORBERTO GÓMEZ HORNEDO. / RIEGO DE SELLO, AV. CONVENCIÓN, TRAMO: ENTRE C. MIGUEL RUELAS Y AV. FUNDICIÓN. AMBAS CALZADAS / INCLUYE SEÑALIZACIÓN HORIZONTAL A BASE DE PINTURA. / SOBRE CARPETA ASFÁLTICA C. DR. DÍAZ DE LEÓN, TRAMO: ENTRE C. LEONA, AGUASCALIENTES MPIO.</t>
  </si>
  <si>
    <t>SECRETARÍA DE ECONOMÍA SOCIAL Y TURISMO. PALACIO MUNICIPAL, CENTRO ZONA</t>
  </si>
  <si>
    <t>AV. HÉROE INMORTAL KM. 4.5  PARQUE DE MAQUINARIA SOPMA, SAN SEBASTIAN FRACC.</t>
  </si>
  <si>
    <t>SECRETARÍA DE ADMINISTRACIÓN. PALACIO MUNICIPAL, CENTRO ZONA</t>
  </si>
  <si>
    <t>FISMDF-0061-2021-M01</t>
  </si>
  <si>
    <t>AMPLIACIÓN EN TIEMPO</t>
  </si>
  <si>
    <t>11/08/2021</t>
  </si>
  <si>
    <t>http://transparencia.ags.gob.mx/SOPMA/2021/FISMDF-0061-2021/ConvenioTiempo003.pdf</t>
  </si>
  <si>
    <t>FISMDF-0053-2021-T01</t>
  </si>
  <si>
    <t>10/08/2021</t>
  </si>
  <si>
    <t>FISMDF-0106-2021-M01</t>
  </si>
  <si>
    <t>AMPLIACIÓN EN MONTO</t>
  </si>
  <si>
    <t>http://transparencia.ags.gob.mx/SOPMA/2021/FISMDF-0106-2021/ConvenioMonto001.pdf</t>
  </si>
  <si>
    <t>05/10/2021</t>
  </si>
  <si>
    <t>03/11/2021</t>
  </si>
  <si>
    <t>05/11/2021</t>
  </si>
  <si>
    <t>CSOP-001-2021</t>
  </si>
  <si>
    <t>ARTICULOS 1, 3, 4, Y 76 LEY DE OBRAS PÚBLICAS Y SERVICIOS RELACIONADOS PARA EL ESTADO DE AGUASCALIENTES; ARTÍCULO 109 FRACC. X Y XI DEL CÓDIGO MUNICIPAL DE AGUASCALIENTES; ARTÍCULOS 108Y 109 DEL REGLAMENTO DE ADQUISICIONES, ARRENDAMIENTOS Y SERVICIOS DEL MUNICIPIO DE AGUASCALIENTES</t>
  </si>
  <si>
    <t>PLACA VIBRATORIA</t>
  </si>
  <si>
    <t>LUIS ROBERTO</t>
  </si>
  <si>
    <t xml:space="preserve">DIAZ </t>
  </si>
  <si>
    <t>SANCHEZ</t>
  </si>
  <si>
    <t xml:space="preserve">DISL740606HF5     </t>
  </si>
  <si>
    <t>MAR CARPIO</t>
  </si>
  <si>
    <t>COLINAS DEL RIO</t>
  </si>
  <si>
    <t>Programa Directo Municipal</t>
  </si>
  <si>
    <t>CSOP-002-2021</t>
  </si>
  <si>
    <t>CSOP-003-2021</t>
  </si>
  <si>
    <t>BR ARTE EN CONSTRUCCIONES SA DE CV</t>
  </si>
  <si>
    <t>BAC170330VC6</t>
  </si>
  <si>
    <t>ENRIQUE OLIVARES SANTANA</t>
  </si>
  <si>
    <t>B</t>
  </si>
  <si>
    <t>MIGUEL RUELAS</t>
  </si>
  <si>
    <t xml:space="preserve">    </t>
  </si>
  <si>
    <t>CSOP-004-2021</t>
  </si>
  <si>
    <t>CAMION DE 7M3</t>
  </si>
  <si>
    <t>MADERERIA Y CONSTRUCCIONES ALLPINO SA DE CV</t>
  </si>
  <si>
    <t>MCA990225MJ0</t>
  </si>
  <si>
    <t>LIBERTAD</t>
  </si>
  <si>
    <t>CIRCUNVALACION NTE.</t>
  </si>
  <si>
    <t>CSOP-005-2021</t>
  </si>
  <si>
    <t>CSOP-006-2021</t>
  </si>
  <si>
    <t>CSOP-007-2021</t>
  </si>
  <si>
    <t>CSOP-008-2021</t>
  </si>
  <si>
    <t>CSOP-009-2021</t>
  </si>
  <si>
    <t>CAMION DE 3 TON.</t>
  </si>
  <si>
    <t>ERKA BAJIO, S.A. DE C.V.</t>
  </si>
  <si>
    <t>EBA151029AK3</t>
  </si>
  <si>
    <t>GUADALUPANO</t>
  </si>
  <si>
    <t>NAZARIO ORTIZ GARZA</t>
  </si>
  <si>
    <t>CSOP-010-2021</t>
  </si>
  <si>
    <t>CSOP-011-2021</t>
  </si>
  <si>
    <t>PIPA 20,000 LTS</t>
  </si>
  <si>
    <t>COPZA, S. DE R.L. DE C.V.</t>
  </si>
  <si>
    <t>COP110708887</t>
  </si>
  <si>
    <t>MAHATMA GANDHI</t>
  </si>
  <si>
    <t>SAN FRANCISCO DEL ARENAL</t>
  </si>
  <si>
    <t>CSOP-012-2021</t>
  </si>
  <si>
    <t>BRAULIO DAVID</t>
  </si>
  <si>
    <t>ALONSO</t>
  </si>
  <si>
    <t>DIAB830412N58</t>
  </si>
  <si>
    <t>FUENTES DEL LAGO</t>
  </si>
  <si>
    <t xml:space="preserve">FUENTES DEL LAGO </t>
  </si>
  <si>
    <t>CSOP-013-2021</t>
  </si>
  <si>
    <t>MOTOCONFORMADORA</t>
  </si>
  <si>
    <t>CSOP-014-2021</t>
  </si>
  <si>
    <t>CSOP-015-2021</t>
  </si>
  <si>
    <t>RETROEXCAVADORA</t>
  </si>
  <si>
    <t>CSOP-016-2021</t>
  </si>
  <si>
    <t>CSOP-028-2021</t>
  </si>
  <si>
    <t>CAMA BAJA CUELLO DE GANSO</t>
  </si>
  <si>
    <t>CONSTRUCTORA VALDEZ RODRIGUEZ SA DE CV</t>
  </si>
  <si>
    <t>JACARANDAS</t>
  </si>
  <si>
    <t>JARDINES DE LA CRUZ</t>
  </si>
  <si>
    <t>CSOP-029-2021</t>
  </si>
  <si>
    <t>CSOP-022-2021</t>
  </si>
  <si>
    <t>CSOP-023-2021</t>
  </si>
  <si>
    <t>CSOP-017-2021</t>
  </si>
  <si>
    <t>CSOP-018-2021</t>
  </si>
  <si>
    <t>CSOP-019-2021</t>
  </si>
  <si>
    <t>CSOP-020-2021</t>
  </si>
  <si>
    <t>CSOP-021-2021</t>
  </si>
  <si>
    <t>CSOP-024-2021</t>
  </si>
  <si>
    <t>CAMION DE 14M3</t>
  </si>
  <si>
    <t>CSOP-043-2021</t>
  </si>
  <si>
    <t>CSOP-025-2021</t>
  </si>
  <si>
    <t>PIPA 10,000 LTS</t>
  </si>
  <si>
    <t>CSOP-026-2021</t>
  </si>
  <si>
    <t>CSOP-027-2021</t>
  </si>
  <si>
    <t>CSOP-030-2021</t>
  </si>
  <si>
    <t>CSOP-031-2021</t>
  </si>
  <si>
    <t>CSOP-032-2021</t>
  </si>
  <si>
    <t>CSOP-033-2021</t>
  </si>
  <si>
    <t>RODILLO RD-25</t>
  </si>
  <si>
    <t>CSOP-034-2021</t>
  </si>
  <si>
    <t>CSOP-035-2021</t>
  </si>
  <si>
    <t>CSOP-036-2021</t>
  </si>
  <si>
    <t>CSOP-044-2021</t>
  </si>
  <si>
    <t>CSOP-037-2021</t>
  </si>
  <si>
    <t>CSOP-038-2021</t>
  </si>
  <si>
    <t>CSOP-039-2021</t>
  </si>
  <si>
    <t>CSOP-040-2021</t>
  </si>
  <si>
    <t>CSOP-041-2021</t>
  </si>
  <si>
    <t>CSOP-042-2021</t>
  </si>
  <si>
    <t>CSOP-045-2021</t>
  </si>
  <si>
    <t>CSOP-046-2021</t>
  </si>
  <si>
    <t>CSOP-047-2021</t>
  </si>
  <si>
    <t>CSOP-048-2021</t>
  </si>
  <si>
    <t>CSOP-049-2021</t>
  </si>
  <si>
    <t>CSOP-050-2021</t>
  </si>
  <si>
    <t>CSOP-051-2021</t>
  </si>
  <si>
    <t>CSOP-052-2021</t>
  </si>
  <si>
    <t>CSOP-053-2021</t>
  </si>
  <si>
    <t>CSOP-054-2021</t>
  </si>
  <si>
    <t>CSOP-055-2021</t>
  </si>
  <si>
    <t>CSOP-056-2021</t>
  </si>
  <si>
    <t>CSOP-057-2021</t>
  </si>
  <si>
    <t>CSOP-058-2021</t>
  </si>
  <si>
    <t>CAMIIÓN DE VOLTEO 7M3</t>
  </si>
  <si>
    <t>CSOP-059-2021</t>
  </si>
  <si>
    <t>CSOP-060-2021</t>
  </si>
  <si>
    <t>CAMA BAJA DE TIPO CUELLO DE GANSO</t>
  </si>
  <si>
    <t>CSOP-061-2021</t>
  </si>
  <si>
    <t>CSOP-062-2021</t>
  </si>
  <si>
    <t>CSOP-063-2021</t>
  </si>
  <si>
    <t>CAMIIÓN DE VOLTEO 14M3</t>
  </si>
  <si>
    <t>CSOP-064-2021</t>
  </si>
  <si>
    <t>CSOP-065-2021</t>
  </si>
  <si>
    <t>CSOP-066-2021</t>
  </si>
  <si>
    <t>CSOP-067-2021</t>
  </si>
  <si>
    <t>CSOP-068-2021</t>
  </si>
  <si>
    <t>CSOP-069-2021</t>
  </si>
  <si>
    <t>CSOP-070-2021</t>
  </si>
  <si>
    <t>CSOP-071-2021</t>
  </si>
  <si>
    <t>CSOP-073-2021</t>
  </si>
  <si>
    <t>CSOP-074-2021</t>
  </si>
  <si>
    <t>CSOP-075-2021</t>
  </si>
  <si>
    <t>CSOP-076-2021</t>
  </si>
  <si>
    <t>CSOP-077-2021</t>
  </si>
  <si>
    <t>CAMIONETA DE 3 TONELADAS CON REDILAS ALTAS</t>
  </si>
  <si>
    <t>CSOP-078-2021</t>
  </si>
  <si>
    <t>CSOP-079-2021</t>
  </si>
  <si>
    <t>CSOP-080-2021</t>
  </si>
  <si>
    <t>CSOP-081-2021</t>
  </si>
  <si>
    <t xml:space="preserve">CONSTRUCCIONES EK3, S.A. DE C.V. </t>
  </si>
  <si>
    <t>CEK1406165T6</t>
  </si>
  <si>
    <t>CSOP-082-2021</t>
  </si>
  <si>
    <t>CONSTRUCTORA FLORES HERMANOS S.A. DE C.V.</t>
  </si>
  <si>
    <t>CSOP-083-2021</t>
  </si>
  <si>
    <t>CSOP-084-2021</t>
  </si>
  <si>
    <t>CSOP-085-2021</t>
  </si>
  <si>
    <t>CSOP-086-2021</t>
  </si>
  <si>
    <t>CSOP-087-2021</t>
  </si>
  <si>
    <t>CSOP-088-2021</t>
  </si>
  <si>
    <t>CSOP-089-2021</t>
  </si>
  <si>
    <t>CSOP-090-2021</t>
  </si>
  <si>
    <t>CSOP-091-2021</t>
  </si>
  <si>
    <t>CSOP-092-2021</t>
  </si>
  <si>
    <t>CSOP-093-2021</t>
  </si>
  <si>
    <t>CSOP-094-2021</t>
  </si>
  <si>
    <t>CSOP-095-2021</t>
  </si>
  <si>
    <t>CSOP-096-2021</t>
  </si>
  <si>
    <t>CSOP-097-2021</t>
  </si>
  <si>
    <t>RODILLO VIBROCOMPACTADORCOMPACTADOR RD-25</t>
  </si>
  <si>
    <t>CFH9210235R9</t>
  </si>
  <si>
    <t>20 DE NOVIEMBRE</t>
  </si>
  <si>
    <t>A</t>
  </si>
  <si>
    <t>EX EJIDO OJOCALIENTE</t>
  </si>
  <si>
    <t>CSOP-098-2021</t>
  </si>
  <si>
    <t>CSOP-099-2021</t>
  </si>
  <si>
    <t>MAQUINA ASFALTADORA RECICLADORA DE ASFALTO MONTADA EN CHASIS DE TRES EJES CON 3 VOLANTES DE MANDO, DE ACCIONAMIENTO HIDRAULICO Y AUTOPROPULSADA</t>
  </si>
  <si>
    <t>PROYECTOS Y CONSTRUCCIONES LIEF S.A. DE C.V.</t>
  </si>
  <si>
    <t>PYC1303076A4</t>
  </si>
  <si>
    <t>PUEBLITO</t>
  </si>
  <si>
    <t>SAN MARCOS</t>
  </si>
  <si>
    <t>CSOP-100-2021</t>
  </si>
  <si>
    <t>CSOP-101-2021</t>
  </si>
  <si>
    <t>CSOP-102-2021</t>
  </si>
  <si>
    <t>CSOP-103-2021</t>
  </si>
  <si>
    <t>CSOP-104-2021</t>
  </si>
  <si>
    <t>CSOP-105-2021</t>
  </si>
  <si>
    <t>CSOP-106-2021</t>
  </si>
  <si>
    <t>CSOP-107-2021</t>
  </si>
  <si>
    <t>CSOP-108-2021</t>
  </si>
  <si>
    <t>CSOP-109-2021</t>
  </si>
  <si>
    <t>CSOP-110-2021</t>
  </si>
  <si>
    <t>CSOP-111-2021</t>
  </si>
  <si>
    <t>CSOP-112-2021</t>
  </si>
  <si>
    <t>CSOP-113-2021</t>
  </si>
  <si>
    <t xml:space="preserve">ARTICULOS 1, 3, 4, Y 76 LEY DE OBRAS PÚBLICAS Y SERVICIOS RELACIONADOS PARA EL ESTADO DE AGUASCALIENTES; ARTÍCULO 109 FRACC. X Y XI DEL CÓDIGO MUNICIPAL DE AGUASCALIENTES; ARTÍCULOS 108Y 109 DEL REGLAMENTO DE ADQUISICIONES, ARRENDAMIENTOS Y SERVICIOS DEL </t>
  </si>
  <si>
    <t>http://transparencia.ags.gob.mx/SOPMA/2021/Arrendamientos/Aprobacion Conservacion.pdf</t>
  </si>
  <si>
    <t>http://transparencia.ags.gob.mx/SOPMA/2021/Arrendamientos/Aprobacion Apoyos Comunitarios.pdf</t>
  </si>
  <si>
    <t>http://transparencia.ags.gob.mx/SOPMA/2021/Arrendamientos/Aprobacion Pintura.pdf</t>
  </si>
  <si>
    <t>http://transparencia.ags.gob.mx/SOPMA/2021/Arrendamientos/Aprobacion Atencion Ciudadana.pdf</t>
  </si>
  <si>
    <t>http://transparencia.ags.gob.mx/SOPMA/2021/Arrendamientos/Aprobacion Caminos.pdf</t>
  </si>
  <si>
    <t>http://transparencia.ags.gob.mx/SOPMA/2021/DM-0133-2021/OficioAprobacion001.pdf</t>
  </si>
  <si>
    <t>021/2021</t>
  </si>
  <si>
    <t>Art.129 Fraccion I, II, VI T XXIII del reglamento de adquisiciones, arrendamientos y servicios del municipio de aguascalientes</t>
  </si>
  <si>
    <t>https://1drv.ms/b/s!AlYby612a2fxgVN-9YGndGnQjyfp?e=axXzXT</t>
  </si>
  <si>
    <t>Adquisicion de equipos relleno sanitario</t>
  </si>
  <si>
    <t>No Aplicable</t>
  </si>
  <si>
    <t>VIGL CONSTRUCCIONES SA DE CV</t>
  </si>
  <si>
    <t>VCO171228NC8</t>
  </si>
  <si>
    <t>Las Americas</t>
  </si>
  <si>
    <t>Jardines de las Fuentes</t>
  </si>
  <si>
    <t>Proveedor Nacional</t>
  </si>
  <si>
    <t>Secretaria de Servicios Publicos</t>
  </si>
  <si>
    <t>AD 063/2021 - AD 064/2021</t>
  </si>
  <si>
    <t>Por Definir</t>
  </si>
  <si>
    <t>Adquisicion de Excavadora 350 DLC</t>
  </si>
  <si>
    <t>https://1drv.ms/u/s!AlYby612a2fxgVQTFvPnGI3Xbqtk?e=yLH7Mf</t>
  </si>
  <si>
    <t>https://1drv.ms/b/s!At5AUzNacOsNhDJFL_5hQU6lzKyg?e=9PsGi0</t>
  </si>
  <si>
    <t>Recurso Propio</t>
  </si>
  <si>
    <t>No es obra publica</t>
  </si>
  <si>
    <t>https://1drv.ms/b/s!AlYby612a2fxgRRpwug-o2SC-J_4?e=eRe7U4</t>
  </si>
  <si>
    <t>022/2021</t>
  </si>
  <si>
    <t>Art. 134 de la Constitucion Política de los Estados Unidos Mexicanos; 90 de la Constitucion Política del Esctado de Aguascalientes: 3 fraccion VIII, 18 fracc. II, 39 Fracc. IV, 60 y 63 fracc VII de la ley de Adquisiciones, Arrendamientos y Servicios del Estado de Aguascalientes y sus municipios; 65 fracc. VIII, 70 fracciones I, II, III, IV y V, 129 facc. XI y 130 del Reglamentos de Adquisiciones, Arrendamientos y Servicios del Estadod de Aguascalientes</t>
  </si>
  <si>
    <t>https://1drv.ms/b/s!AlYby612a2fxgVbrRnFTe5LKPhJG?e=4gK8Od</t>
  </si>
  <si>
    <t>Servicio integral Para elaboración de diagnosticos y libros blancos de la administracion pública municipal 2019-2021</t>
  </si>
  <si>
    <t>Vázquez Nava Consultores y Abogados S.C.</t>
  </si>
  <si>
    <t>VNC9501168D8</t>
  </si>
  <si>
    <t>Santa Fe</t>
  </si>
  <si>
    <t>Cruz Manca</t>
  </si>
  <si>
    <t>Alcaldia Cuajimalpa de Morelos</t>
  </si>
  <si>
    <t>Organo Interno de Control</t>
  </si>
  <si>
    <t>PS 031/2021</t>
  </si>
  <si>
    <t>Servicio integral para la elaboración de diagnosticos y libros blancos de la administracion pública municipal 2019-2021</t>
  </si>
  <si>
    <t>https://1drv.ms/u/s!AlYby612a2fxgWLiTx_7_1nhgg8J?e=jFgULf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</si>
</sst>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quotePrefix="1"/>
    <xf numFmtId="0" fontId="3" fillId="3" borderId="0" xfId="1"/>
    <xf numFmtId="0" fontId="0" fillId="0" borderId="0" xfId="0"/>
    <xf numFmtId="0" fontId="0" fillId="0" borderId="0" xfId="0"/>
    <xf numFmtId="14" fontId="0" fillId="0" borderId="0" xfId="0" applyNumberFormat="1" applyAlignment="1">
      <alignment horizontal="left"/>
    </xf>
    <xf numFmtId="0" fontId="3" fillId="0" borderId="0" xfId="1" applyFill="1"/>
    <xf numFmtId="0" fontId="0" fillId="0" borderId="0" xfId="0"/>
    <xf numFmtId="14" fontId="0" fillId="0" borderId="0" xfId="0" quotePrefix="1"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1" xfId="1" applyBorder="1" applyAlignment="1" applyProtection="1">
      <alignment horizontal="right"/>
    </xf>
    <xf numFmtId="0" fontId="0" fillId="3" borderId="0" xfId="0" applyFill="1" applyBorder="1"/>
    <xf numFmtId="44" fontId="0" fillId="0" borderId="0" xfId="0" applyNumberFormat="1"/>
    <xf numFmtId="0" fontId="0" fillId="0" borderId="0" xfId="0" applyAlignment="1">
      <alignment horizontal="left"/>
    </xf>
    <xf numFmtId="0" fontId="2" fillId="4" borderId="1" xfId="0" applyFont="1" applyFill="1" applyBorder="1" applyAlignment="1">
      <alignment horizontal="left" wrapText="1"/>
    </xf>
    <xf numFmtId="0" fontId="0" fillId="0" borderId="0" xfId="0" quotePrefix="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ags.gob.mx/SOPMA/2021/DM-0020A20-2021/ActaFisica001.pdf" TargetMode="External"/><Relationship Id="rId299" Type="http://schemas.openxmlformats.org/officeDocument/2006/relationships/hyperlink" Target="http://transparencia.ags.gob.mx/SOPMA/EnProceso.pdf" TargetMode="External"/><Relationship Id="rId21" Type="http://schemas.openxmlformats.org/officeDocument/2006/relationships/hyperlink" Target="http://www.ags.gob.mx/SOPMA/TRANSPARENCIA/REPORTESVARIOS/CONTRATOS2.ASP?STRANIO=2021&amp;STRNOFOLIO=2179&amp;STRIDCONTRATISTA=0&amp;STRMITABLA0=5107" TargetMode="External"/><Relationship Id="rId63" Type="http://schemas.openxmlformats.org/officeDocument/2006/relationships/hyperlink" Target="http://transparencia.ags.gob.mx/SOPMA/2021/DM-0020A09-2021/ActaFinanciera001.pdf" TargetMode="External"/><Relationship Id="rId159" Type="http://schemas.openxmlformats.org/officeDocument/2006/relationships/hyperlink" Target="http://transparencia.ags.gob.mx/SOPMA/2021/DM-0020A29-2021/Contrato001.pdf" TargetMode="External"/><Relationship Id="rId324" Type="http://schemas.openxmlformats.org/officeDocument/2006/relationships/hyperlink" Target="http://transparencia.ags.gob.mx/SOPMA/2021/Arrendamientos/Aprobacion%20Conservacion.pdf" TargetMode="External"/><Relationship Id="rId170" Type="http://schemas.openxmlformats.org/officeDocument/2006/relationships/hyperlink" Target="http://www.ags.gob.mx/SOPMA/TRANSPARENCIA/REPORTESVARIOS/CONTRATOS2.ASP?STRANIO=2021&amp;STRNOFOLIO=2179&amp;STRIDCONTRATISTA=0&amp;STRMITABLA0=5214" TargetMode="External"/><Relationship Id="rId226" Type="http://schemas.openxmlformats.org/officeDocument/2006/relationships/hyperlink" Target="http://www.ags.gob.mx/SOPMA/TRANSPARENCIA/REPORTESVARIOS/CONTRATOS2.ASP?STRANIO=2021&amp;STRNOFOLIO=2276&amp;STRIDCONTRATISTA=0&amp;STRMITABLA0=5226" TargetMode="External"/><Relationship Id="rId268" Type="http://schemas.openxmlformats.org/officeDocument/2006/relationships/hyperlink" Target="http://www.ags.gob.mx/SOPMA/TRANSPARENCIA/REPORTESVARIOS/CONTRATOS2.ASP?STRANIO=2021&amp;STRNOFOLIO=2217&amp;STRIDCONTRATISTA=0&amp;STRMITABLA0=5211" TargetMode="External"/><Relationship Id="rId32" Type="http://schemas.openxmlformats.org/officeDocument/2006/relationships/hyperlink" Target="http://transparencia.ags.gob.mx/SOPMA/2021/DM-0020A03-2021/ActaFisica001.pdf" TargetMode="External"/><Relationship Id="rId74" Type="http://schemas.openxmlformats.org/officeDocument/2006/relationships/hyperlink" Target="http://transparencia.ags.gob.mx/SOPMA/2021/DM-0020A12-2021/Contrato001.pdf" TargetMode="External"/><Relationship Id="rId128" Type="http://schemas.openxmlformats.org/officeDocument/2006/relationships/hyperlink" Target="http://transparencia.ags.gob.mx/SOPMA/EnProceso.pdf" TargetMode="External"/><Relationship Id="rId335" Type="http://schemas.openxmlformats.org/officeDocument/2006/relationships/hyperlink" Target="http://transparencia.ags.gob.mx/SOPMA/2021/Arrendamientos/Aprobacion%20Caminos.pdf" TargetMode="External"/><Relationship Id="rId5" Type="http://schemas.openxmlformats.org/officeDocument/2006/relationships/hyperlink" Target="http://transparencia.ags.gob.mx/SOPMA/2021/DM-0011-2021/ActaFisica001.pdf" TargetMode="External"/><Relationship Id="rId181" Type="http://schemas.openxmlformats.org/officeDocument/2006/relationships/hyperlink" Target="http://www.ags.gob.mx/SOPMA/TRANSPARENCIA/REPORTESVARIOS/CONTRATOS2.ASP?STRANIO=2021&amp;STRNOFOLIO=2179&amp;STRIDCONTRATISTA=0&amp;STRMITABLA0=5229" TargetMode="External"/><Relationship Id="rId237" Type="http://schemas.openxmlformats.org/officeDocument/2006/relationships/hyperlink" Target="http://www.ags.gob.mx/SOPMA/TRANSPARENCIA/REPORTESVARIOS/CONTRATOS2.ASP?STRANIO=2021&amp;STRNOFOLIO=2196&amp;STRIDCONTRATISTA=0&amp;STRMITABLA0=5172" TargetMode="External"/><Relationship Id="rId279" Type="http://schemas.openxmlformats.org/officeDocument/2006/relationships/hyperlink" Target="http://www.ags.gob.mx/SOPMA/TRANSPARENCIA/REPORTESVARIOS/CONTRATOS2.ASP?STRANIO=2021&amp;STRNOFOLIO=2220&amp;STRIDCONTRATISTA=0&amp;STRMITABLA0=5207" TargetMode="External"/><Relationship Id="rId43" Type="http://schemas.openxmlformats.org/officeDocument/2006/relationships/hyperlink" Target="http://transparencia.ags.gob.mx/SOPMA/2021/DM-0020A05-2021/ActaFinanciera001.pdf" TargetMode="External"/><Relationship Id="rId139" Type="http://schemas.openxmlformats.org/officeDocument/2006/relationships/hyperlink" Target="http://transparencia.ags.gob.mx/SOPMA/2021/DM-0020A25-2021/Contrato001.pdf" TargetMode="External"/><Relationship Id="rId290" Type="http://schemas.openxmlformats.org/officeDocument/2006/relationships/hyperlink" Target="http://transparencia.ags.gob.mx/SOPMA/2021/FISMDF-0106-2021/Contrato001.pdf" TargetMode="External"/><Relationship Id="rId304" Type="http://schemas.openxmlformats.org/officeDocument/2006/relationships/hyperlink" Target="http://www.ags.gob.mx/SOPMA/TRANSPARENCIA/REPORTESVARIOS/CONTRATOS2.ASP?STRANIO=2021&amp;STRNOFOLIO=2268&amp;STRIDCONTRATISTA=0&amp;STRMITABLA0=5228" TargetMode="External"/><Relationship Id="rId346" Type="http://schemas.openxmlformats.org/officeDocument/2006/relationships/hyperlink" Target="https://1drv.ms/b/s!AlYby612a2fxgVN-9YGndGnQjyfp?e=axXzXT" TargetMode="External"/><Relationship Id="rId85" Type="http://schemas.openxmlformats.org/officeDocument/2006/relationships/hyperlink" Target="http://www.ags.gob.mx/SOPMA/TRANSPARENCIA/REPORTESVARIOS/CONTRATOS2.ASP?STRANIO=2021&amp;STRNOFOLIO=2179&amp;STRIDCONTRATISTA=0&amp;STRMITABLA0=5124" TargetMode="External"/><Relationship Id="rId150" Type="http://schemas.openxmlformats.org/officeDocument/2006/relationships/hyperlink" Target="http://www.ags.gob.mx/SOPMA/TRANSPARENCIA/REPORTESVARIOS/CONTRATOS2.ASP?STRANIO=2021&amp;STRNOFOLIO=2179&amp;STRIDCONTRATISTA=0&amp;STRMITABLA0=5177" TargetMode="External"/><Relationship Id="rId192" Type="http://schemas.openxmlformats.org/officeDocument/2006/relationships/hyperlink" Target="http://transparencia.ags.gob.mx/SOPMA/EnProceso.pdf" TargetMode="External"/><Relationship Id="rId206" Type="http://schemas.openxmlformats.org/officeDocument/2006/relationships/hyperlink" Target="http://transparencia.ags.gob.mx/SOPMA/2021/DM-0132-2021/OficioAprobacion001.pdf" TargetMode="External"/><Relationship Id="rId248" Type="http://schemas.openxmlformats.org/officeDocument/2006/relationships/hyperlink" Target="http://transparencia.ags.gob.mx/SOPMA/2021/FISMDF-0057-2021/Contrato001.pdf" TargetMode="External"/><Relationship Id="rId12" Type="http://schemas.openxmlformats.org/officeDocument/2006/relationships/hyperlink" Target="http://transparencia.ags.gob.mx/SOPMA/2021/DM-0012-2021/ActaFinanciera001.pdf" TargetMode="External"/><Relationship Id="rId108" Type="http://schemas.openxmlformats.org/officeDocument/2006/relationships/hyperlink" Target="http://transparencia.ags.gob.mx/SOPMA/EnProceso.pdf" TargetMode="External"/><Relationship Id="rId315" Type="http://schemas.openxmlformats.org/officeDocument/2006/relationships/hyperlink" Target="http://transparencia.ags.gob.mx/SOPMA/2021/Arrendamientos/Aprobacion%20Conservacion.pdf" TargetMode="External"/><Relationship Id="rId54" Type="http://schemas.openxmlformats.org/officeDocument/2006/relationships/hyperlink" Target="http://transparencia.ags.gob.mx/SOPMA/2021/DM-0020A08-2021/Contrato001.pdf" TargetMode="External"/><Relationship Id="rId96" Type="http://schemas.openxmlformats.org/officeDocument/2006/relationships/hyperlink" Target="http://www.ags.gob.mx/SOPMA/TRANSPARENCIA/REPORTESVARIOS/CONTRATOS2.ASP?STRANIO=2021&amp;STRNOFOLIO=2179&amp;STRIDCONTRATISTA=0&amp;STRMITABLA0=5126" TargetMode="External"/><Relationship Id="rId161" Type="http://schemas.openxmlformats.org/officeDocument/2006/relationships/hyperlink" Target="http://www.ags.gob.mx/SOPMA/TRANSPARENCIA/REPORTESVARIOS/CONTRATOS2.ASP?STRANIO=2021&amp;STRNOFOLIO=2179&amp;STRIDCONTRATISTA=0&amp;STRMITABLA0=5185" TargetMode="External"/><Relationship Id="rId217" Type="http://schemas.openxmlformats.org/officeDocument/2006/relationships/hyperlink" Target="http://transparencia.ags.gob.mx/SOPMA/2021/DM-0134-2021/OficioAprobacion001.pdf" TargetMode="External"/><Relationship Id="rId259" Type="http://schemas.openxmlformats.org/officeDocument/2006/relationships/hyperlink" Target="http://transparencia.ags.gob.mx/SOPMA/2021/FISMDF-0062-2021/OficioAprobacion001.pdf" TargetMode="External"/><Relationship Id="rId23" Type="http://schemas.openxmlformats.org/officeDocument/2006/relationships/hyperlink" Target="http://transparencia.ags.gob.mx/SOPMA/2021/DM-0020A01-2021/ActaFinanciera001.pdf" TargetMode="External"/><Relationship Id="rId119" Type="http://schemas.openxmlformats.org/officeDocument/2006/relationships/hyperlink" Target="http://transparencia.ags.gob.mx/SOPMA/2021/DM-0020A21-2021/Contrato001.pdf" TargetMode="External"/><Relationship Id="rId270" Type="http://schemas.openxmlformats.org/officeDocument/2006/relationships/hyperlink" Target="http://transparencia.ags.gob.mx/SOPMA/EnProceso.pdf" TargetMode="External"/><Relationship Id="rId326" Type="http://schemas.openxmlformats.org/officeDocument/2006/relationships/hyperlink" Target="http://transparencia.ags.gob.mx/SOPMA/2021/Arrendamientos/Aprobacion%20Pintura.pdf" TargetMode="External"/><Relationship Id="rId65" Type="http://schemas.openxmlformats.org/officeDocument/2006/relationships/hyperlink" Target="http://www.ags.gob.mx/SOPMA/TRANSPARENCIA/REPORTESVARIOS/CONTRATOS2.ASP?STRANIO=2021&amp;STRNOFOLIO=2179&amp;STRIDCONTRATISTA=0&amp;STRMITABLA0=5117" TargetMode="External"/><Relationship Id="rId130" Type="http://schemas.openxmlformats.org/officeDocument/2006/relationships/hyperlink" Target="http://www.ags.gob.mx/SOPMA/TRANSPARENCIA/REPORTESVARIOS/CONTRATOS2.ASP?STRANIO=2021&amp;STRNOFOLIO=2179&amp;STRIDCONTRATISTA=0&amp;STRMITABLA0=5146" TargetMode="External"/><Relationship Id="rId172" Type="http://schemas.openxmlformats.org/officeDocument/2006/relationships/hyperlink" Target="http://transparencia.ags.gob.mx/SOPMA/EnProceso.pdf" TargetMode="External"/><Relationship Id="rId228" Type="http://schemas.openxmlformats.org/officeDocument/2006/relationships/hyperlink" Target="http://transparencia.ags.gob.mx/SOPMA/EnProceso.pdf" TargetMode="External"/><Relationship Id="rId281" Type="http://schemas.openxmlformats.org/officeDocument/2006/relationships/hyperlink" Target="http://transparencia.ags.gob.mx/SOPMA/EnProceso.pdf" TargetMode="External"/><Relationship Id="rId337" Type="http://schemas.openxmlformats.org/officeDocument/2006/relationships/hyperlink" Target="http://transparencia.ags.gob.mx/SOPMA/2021/Arrendamientos/Aprobacion%20Caminos.pdf" TargetMode="External"/><Relationship Id="rId34" Type="http://schemas.openxmlformats.org/officeDocument/2006/relationships/hyperlink" Target="http://transparencia.ags.gob.mx/SOPMA/2021/DM-0020A04-2021/Contrato001.pdf" TargetMode="External"/><Relationship Id="rId76" Type="http://schemas.openxmlformats.org/officeDocument/2006/relationships/hyperlink" Target="http://www.ags.gob.mx/SOPMA/TRANSPARENCIA/REPORTESVARIOS/CONTRATOS2.ASP?STRANIO=2021&amp;STRNOFOLIO=2179&amp;STRIDCONTRATISTA=0&amp;STRMITABLA0=5122" TargetMode="External"/><Relationship Id="rId141" Type="http://schemas.openxmlformats.org/officeDocument/2006/relationships/hyperlink" Target="http://www.ags.gob.mx/SOPMA/TRANSPARENCIA/REPORTESVARIOS/CONTRATOS2.ASP?STRANIO=2021&amp;STRNOFOLIO=2179&amp;STRIDCONTRATISTA=0&amp;STRMITABLA0=5166" TargetMode="External"/><Relationship Id="rId7" Type="http://schemas.openxmlformats.org/officeDocument/2006/relationships/hyperlink" Target="http://transparencia.ags.gob.mx/SOPMA/2021/DM-0012-2021/OficioAprobacion001.pdf" TargetMode="External"/><Relationship Id="rId183" Type="http://schemas.openxmlformats.org/officeDocument/2006/relationships/hyperlink" Target="http://transparencia.ags.gob.mx/SOPMA/EnProceso.pdf" TargetMode="External"/><Relationship Id="rId239" Type="http://schemas.openxmlformats.org/officeDocument/2006/relationships/hyperlink" Target="http://transparencia.ags.gob.mx/SOPMA/EnProceso.pdf" TargetMode="External"/><Relationship Id="rId250" Type="http://schemas.openxmlformats.org/officeDocument/2006/relationships/hyperlink" Target="http://www.ags.gob.mx/SOPMA/TRANSPARENCIA/REPORTESVARIOS/CONTRATOS2.ASP?STRANIO=2021&amp;STRNOFOLIO=2210&amp;STRIDCONTRATISTA=0&amp;STRMITABLA0=5213" TargetMode="External"/><Relationship Id="rId292" Type="http://schemas.openxmlformats.org/officeDocument/2006/relationships/hyperlink" Target="http://www.ags.gob.mx/SOPMA/TRANSPARENCIA/REPORTESVARIOS/CONTRATOS2.ASP?STRANIO=2021&amp;STRNOFOLIO=2254&amp;STRIDCONTRATISTA=0&amp;STRMITABLA0=5194" TargetMode="External"/><Relationship Id="rId306" Type="http://schemas.openxmlformats.org/officeDocument/2006/relationships/hyperlink" Target="http://transparencia.ags.gob.mx/SOPMA/EnProceso.pdf" TargetMode="External"/><Relationship Id="rId45" Type="http://schemas.openxmlformats.org/officeDocument/2006/relationships/hyperlink" Target="http://www.ags.gob.mx/SOPMA/TRANSPARENCIA/REPORTESVARIOS/CONTRATOS2.ASP?STRANIO=2021&amp;STRNOFOLIO=2179&amp;STRIDCONTRATISTA=0&amp;STRMITABLA0=5112" TargetMode="External"/><Relationship Id="rId87" Type="http://schemas.openxmlformats.org/officeDocument/2006/relationships/hyperlink" Target="http://transparencia.ags.gob.mx/SOPMA/2021/DM-0020A14-2021/ActaFisica001.pdf" TargetMode="External"/><Relationship Id="rId110" Type="http://schemas.openxmlformats.org/officeDocument/2006/relationships/hyperlink" Target="http://www.ags.gob.mx/SOPMA/TRANSPARENCIA/REPORTESVARIOS/CONTRATOS2.ASP?STRANIO=2021&amp;STRNOFOLIO=2179&amp;STRIDCONTRATISTA=0&amp;STRMITABLA0=5129" TargetMode="External"/><Relationship Id="rId348" Type="http://schemas.openxmlformats.org/officeDocument/2006/relationships/hyperlink" Target="https://1drv.ms/b/s!AlYby612a2fxgVbrRnFTe5LKPhJG?e=4gK8Od" TargetMode="External"/><Relationship Id="rId152" Type="http://schemas.openxmlformats.org/officeDocument/2006/relationships/hyperlink" Target="http://transparencia.ags.gob.mx/SOPMA/2021/DM-0020A27-2021/ActaFisica001.pdf" TargetMode="External"/><Relationship Id="rId194" Type="http://schemas.openxmlformats.org/officeDocument/2006/relationships/hyperlink" Target="http://transparencia.ags.gob.mx/SOPMA/2021/DM-0023-2021/OficioAprobacion001.pdf" TargetMode="External"/><Relationship Id="rId208" Type="http://schemas.openxmlformats.org/officeDocument/2006/relationships/hyperlink" Target="http://www.ags.gob.mx/SOPMA/TRANSPARENCIA/REPORTESVARIOS/CONTRATOS2.ASP?STRANIO=2021&amp;STRNOFOLIO=2273&amp;STRIDCONTRATISTA=0&amp;STRMITABLA0=5233" TargetMode="External"/><Relationship Id="rId261" Type="http://schemas.openxmlformats.org/officeDocument/2006/relationships/hyperlink" Target="http://www.ags.gob.mx/SOPMA/TRANSPARENCIA/REPORTESVARIOS/CONTRATOS2.ASP?STRANIO=2021&amp;STRNOFOLIO=2215&amp;STRIDCONTRATISTA=0&amp;STRMITABLA0=5132" TargetMode="External"/><Relationship Id="rId14" Type="http://schemas.openxmlformats.org/officeDocument/2006/relationships/hyperlink" Target="http://transparencia.ags.gob.mx/SOPMA/2021/DM-0019-2021/Contrato001.pdf" TargetMode="External"/><Relationship Id="rId56" Type="http://schemas.openxmlformats.org/officeDocument/2006/relationships/hyperlink" Target="http://www.ags.gob.mx/SOPMA/TRANSPARENCIA/REPORTESVARIOS/CONTRATOS2.ASP?STRANIO=2021&amp;STRNOFOLIO=2179&amp;STRIDCONTRATISTA=0&amp;STRMITABLA0=5115" TargetMode="External"/><Relationship Id="rId317" Type="http://schemas.openxmlformats.org/officeDocument/2006/relationships/hyperlink" Target="http://transparencia.ags.gob.mx/SOPMA/2021/Arrendamientos/Aprobacion%20Conservacion.pdf" TargetMode="External"/><Relationship Id="rId98" Type="http://schemas.openxmlformats.org/officeDocument/2006/relationships/hyperlink" Target="http://transparencia.ags.gob.mx/SOPMA/EnProceso.pdf" TargetMode="External"/><Relationship Id="rId121" Type="http://schemas.openxmlformats.org/officeDocument/2006/relationships/hyperlink" Target="http://www.ags.gob.mx/SOPMA/TRANSPARENCIA/REPORTESVARIOS/CONTRATOS2.ASP?STRANIO=2021&amp;STRNOFOLIO=2179&amp;STRIDCONTRATISTA=0&amp;STRMITABLA0=5131" TargetMode="External"/><Relationship Id="rId163" Type="http://schemas.openxmlformats.org/officeDocument/2006/relationships/hyperlink" Target="http://transparencia.ags.gob.mx/SOPMA/EnProceso.pdf" TargetMode="External"/><Relationship Id="rId219" Type="http://schemas.openxmlformats.org/officeDocument/2006/relationships/hyperlink" Target="http://www.ags.gob.mx/SOPMA/TRANSPARENCIA/REPORTESVARIOS/CONTRATOS2.ASP?STRANIO=2021&amp;STRNOFOLIO=2275&amp;STRIDCONTRATISTA=0&amp;STRMITABLA0=5227" TargetMode="External"/><Relationship Id="rId230" Type="http://schemas.openxmlformats.org/officeDocument/2006/relationships/hyperlink" Target="http://transparencia.ags.gob.mx/SOPMA/2021/FISMDF-0034-2021/Contrato001.pdf" TargetMode="External"/><Relationship Id="rId251" Type="http://schemas.openxmlformats.org/officeDocument/2006/relationships/hyperlink" Target="http://transparencia.ags.gob.mx/SOPMA/EnProceso.pdf" TargetMode="External"/><Relationship Id="rId25" Type="http://schemas.openxmlformats.org/officeDocument/2006/relationships/hyperlink" Target="http://www.ags.gob.mx/SOPMA/TRANSPARENCIA/REPORTESVARIOS/CONTRATOS2.ASP?STRANIO=2021&amp;STRNOFOLIO=2179&amp;STRIDCONTRATISTA=0&amp;STRMITABLA0=5108" TargetMode="External"/><Relationship Id="rId46" Type="http://schemas.openxmlformats.org/officeDocument/2006/relationships/hyperlink" Target="http://www.ags.gob.mx/SOPMA/TRANSPARENCIA/REPORTESVARIOS/CONTRATOS2.ASP?STRANIO=2021&amp;STRNOFOLIO=2179&amp;STRIDCONTRATISTA=0&amp;STRMITABLA0=5112" TargetMode="External"/><Relationship Id="rId67" Type="http://schemas.openxmlformats.org/officeDocument/2006/relationships/hyperlink" Target="http://transparencia.ags.gob.mx/SOPMA/2021/DM-0020A10-2021/ActaFisica001.pdf" TargetMode="External"/><Relationship Id="rId272" Type="http://schemas.openxmlformats.org/officeDocument/2006/relationships/hyperlink" Target="http://transparencia.ags.gob.mx/SOPMA/2021/FISMDF-0066-2021/Contrato001.pdf" TargetMode="External"/><Relationship Id="rId293" Type="http://schemas.openxmlformats.org/officeDocument/2006/relationships/hyperlink" Target="http://transparencia.ags.gob.mx/SOPMA/2021/FISMDF-0106-2021/ActaFisica002.pdf" TargetMode="External"/><Relationship Id="rId307" Type="http://schemas.openxmlformats.org/officeDocument/2006/relationships/hyperlink" Target="http://transparencia.ags.gob.mx/SOPMA/2021/DM-0020A01-2021/Contrato001.pdf" TargetMode="External"/><Relationship Id="rId328" Type="http://schemas.openxmlformats.org/officeDocument/2006/relationships/hyperlink" Target="http://transparencia.ags.gob.mx/SOPMA/2021/Arrendamientos/Aprobacion%20Pintura.pdf" TargetMode="External"/><Relationship Id="rId349" Type="http://schemas.openxmlformats.org/officeDocument/2006/relationships/hyperlink" Target="https://1drv.ms/u/s!AlYby612a2fxgWLiTx_7_1nhgg8J?e=jFgULf" TargetMode="External"/><Relationship Id="rId88" Type="http://schemas.openxmlformats.org/officeDocument/2006/relationships/hyperlink" Target="http://transparencia.ags.gob.mx/SOPMA/2021/DM-0020A14-2021/ActaFinanciera001.pdf" TargetMode="External"/><Relationship Id="rId111" Type="http://schemas.openxmlformats.org/officeDocument/2006/relationships/hyperlink" Target="http://www.ags.gob.mx/SOPMA/TRANSPARENCIA/REPORTESVARIOS/CONTRATOS2.ASP?STRANIO=2021&amp;STRNOFOLIO=2179&amp;STRIDCONTRATISTA=0&amp;STRMITABLA0=5129" TargetMode="External"/><Relationship Id="rId132" Type="http://schemas.openxmlformats.org/officeDocument/2006/relationships/hyperlink" Target="http://transparencia.ags.gob.mx/SOPMA/2021/DM-0020A23-2021/ActaFisica001.pdf" TargetMode="External"/><Relationship Id="rId153" Type="http://schemas.openxmlformats.org/officeDocument/2006/relationships/hyperlink" Target="http://transparencia.ags.gob.mx/SOPMA/2021/DM-0020A27-2021/ActaFinanciera001.pdf" TargetMode="External"/><Relationship Id="rId174" Type="http://schemas.openxmlformats.org/officeDocument/2006/relationships/hyperlink" Target="http://transparencia.ags.gob.mx/SOPMA/2021/DM-0020A32-2021/Contrato001.pdf" TargetMode="External"/><Relationship Id="rId195" Type="http://schemas.openxmlformats.org/officeDocument/2006/relationships/hyperlink" Target="http://transparencia.ags.gob.mx/SOPMA/2021/DM-0023-2021/Contrato001.pdf" TargetMode="External"/><Relationship Id="rId209" Type="http://schemas.openxmlformats.org/officeDocument/2006/relationships/hyperlink" Target="http://www.ags.gob.mx/SOPMA/TRANSPARENCIA/REPORTESVARIOS/CONTRATOS2.ASP?STRANIO=2021&amp;STRNOFOLIO=2273&amp;STRIDCONTRATISTA=0&amp;STRMITABLA0=5233" TargetMode="External"/><Relationship Id="rId220" Type="http://schemas.openxmlformats.org/officeDocument/2006/relationships/hyperlink" Target="http://www.ags.gob.mx/SOPMA/TRANSPARENCIA/REPORTESVARIOS/CONTRATOS2.ASP?STRANIO=2021&amp;STRNOFOLIO=2275&amp;STRIDCONTRATISTA=0&amp;STRMITABLA0=5227" TargetMode="External"/><Relationship Id="rId241" Type="http://schemas.openxmlformats.org/officeDocument/2006/relationships/hyperlink" Target="http://transparencia.ags.gob.mx/SOPMA/2021/FISMDF-0053-2021/OficioAprobacion001.pdf" TargetMode="External"/><Relationship Id="rId15" Type="http://schemas.openxmlformats.org/officeDocument/2006/relationships/hyperlink" Target="http://www.ags.gob.mx/SOPMA/TRANSPARENCIA/REPORTESVARIOS/CONTRATOS2.ASP?STRANIO=2021&amp;STRNOFOLIO=2174&amp;STRIDCONTRATISTA=0&amp;STRMITABLA0=5105" TargetMode="External"/><Relationship Id="rId36" Type="http://schemas.openxmlformats.org/officeDocument/2006/relationships/hyperlink" Target="http://www.ags.gob.mx/SOPMA/TRANSPARENCIA/REPORTESVARIOS/CONTRATOS2.ASP?STRANIO=2021&amp;STRNOFOLIO=2179&amp;STRIDCONTRATISTA=0&amp;STRMITABLA0=5110" TargetMode="External"/><Relationship Id="rId57" Type="http://schemas.openxmlformats.org/officeDocument/2006/relationships/hyperlink" Target="http://transparencia.ags.gob.mx/SOPMA/2021/DM-0020A08-2021/ActaFisica001.pdf" TargetMode="External"/><Relationship Id="rId262" Type="http://schemas.openxmlformats.org/officeDocument/2006/relationships/hyperlink" Target="http://www.ags.gob.mx/SOPMA/TRANSPARENCIA/REPORTESVARIOS/CONTRATOS2.ASP?STRANIO=2021&amp;STRNOFOLIO=2215&amp;STRIDCONTRATISTA=0&amp;STRMITABLA0=5132" TargetMode="External"/><Relationship Id="rId283" Type="http://schemas.openxmlformats.org/officeDocument/2006/relationships/hyperlink" Target="http://transparencia.ags.gob.mx/SOPMA/2021/FISMDF-0082-2021/OficioAprobacion001.pdf" TargetMode="External"/><Relationship Id="rId318" Type="http://schemas.openxmlformats.org/officeDocument/2006/relationships/hyperlink" Target="http://transparencia.ags.gob.mx/SOPMA/2021/Arrendamientos/Aprobacion%20Conservacion.pdf" TargetMode="External"/><Relationship Id="rId339" Type="http://schemas.openxmlformats.org/officeDocument/2006/relationships/hyperlink" Target="http://transparencia.ags.gob.mx/SOPMA/2021/Arrendamientos/Aprobacion%20Caminos.pdf" TargetMode="External"/><Relationship Id="rId78" Type="http://schemas.openxmlformats.org/officeDocument/2006/relationships/hyperlink" Target="http://transparencia.ags.gob.mx/SOPMA/2021/DM-0020A12-2021/ActaFinanciera001.pdf" TargetMode="External"/><Relationship Id="rId99" Type="http://schemas.openxmlformats.org/officeDocument/2006/relationships/hyperlink" Target="http://transparencia.ags.gob.mx/SOPMA/2021/DM-0020A17-2021/Contrato001.pdf" TargetMode="External"/><Relationship Id="rId101" Type="http://schemas.openxmlformats.org/officeDocument/2006/relationships/hyperlink" Target="http://www.ags.gob.mx/SOPMA/TRANSPARENCIA/REPORTESVARIOS/CONTRATOS2.ASP?STRANIO=2021&amp;STRNOFOLIO=2179&amp;STRIDCONTRATISTA=0&amp;STRMITABLA0=5128" TargetMode="External"/><Relationship Id="rId122" Type="http://schemas.openxmlformats.org/officeDocument/2006/relationships/hyperlink" Target="http://transparencia.ags.gob.mx/SOPMA/2021/DM-0020A21-2021/ActaFisica001.pdf" TargetMode="External"/><Relationship Id="rId143" Type="http://schemas.openxmlformats.org/officeDocument/2006/relationships/hyperlink" Target="http://transparencia.ags.gob.mx/SOPMA/EnProceso.pdf" TargetMode="External"/><Relationship Id="rId164" Type="http://schemas.openxmlformats.org/officeDocument/2006/relationships/hyperlink" Target="http://transparencia.ags.gob.mx/SOPMA/2021/DM-0020A30-2021/Contrato001.pdf" TargetMode="External"/><Relationship Id="rId185" Type="http://schemas.openxmlformats.org/officeDocument/2006/relationships/hyperlink" Target="http://www.ags.gob.mx/SOPMA/TRANSPARENCIA/REPORTESVARIOS/CONTRATOS2.ASP?STRANIO=2021&amp;STRNOFOLIO=2179&amp;STRIDCONTRATISTA=0&amp;STRMITABLA0=5230" TargetMode="External"/><Relationship Id="rId350" Type="http://schemas.openxmlformats.org/officeDocument/2006/relationships/hyperlink" Target="https://1drv.ms/b/s!At5AUzNacOsNhDJFL_5hQU6lzKyg?e=9PsGi0" TargetMode="External"/><Relationship Id="rId9" Type="http://schemas.openxmlformats.org/officeDocument/2006/relationships/hyperlink" Target="http://www.ags.gob.mx/SOPMA/TRANSPARENCIA/REPORTESVARIOS/CONTRATOS2.ASP?STRANIO=2021&amp;STRNOFOLIO=2171&amp;STRIDCONTRATISTA=0&amp;STRMITABLA0=5119" TargetMode="External"/><Relationship Id="rId210" Type="http://schemas.openxmlformats.org/officeDocument/2006/relationships/hyperlink" Target="http://transparencia.ags.gob.mx/SOPMA/EnProceso.pdf" TargetMode="External"/><Relationship Id="rId26" Type="http://schemas.openxmlformats.org/officeDocument/2006/relationships/hyperlink" Target="http://www.ags.gob.mx/SOPMA/TRANSPARENCIA/REPORTESVARIOS/CONTRATOS2.ASP?STRANIO=2021&amp;STRNOFOLIO=2179&amp;STRIDCONTRATISTA=0&amp;STRMITABLA0=5108" TargetMode="External"/><Relationship Id="rId231" Type="http://schemas.openxmlformats.org/officeDocument/2006/relationships/hyperlink" Target="http://www.ags.gob.mx/SOPMA/TRANSPARENCIA/REPORTESVARIOS/CONTRATOS2.ASP?STRANIO=2021&amp;STRNOFOLIO=2189&amp;STRIDCONTRATISTA=0&amp;STRMITABLA0=5193" TargetMode="External"/><Relationship Id="rId252" Type="http://schemas.openxmlformats.org/officeDocument/2006/relationships/hyperlink" Target="http://transparencia.ags.gob.mx/SOPMA/EnProceso.pdf" TargetMode="External"/><Relationship Id="rId273" Type="http://schemas.openxmlformats.org/officeDocument/2006/relationships/hyperlink" Target="http://www.ags.gob.mx/SOPMA/TRANSPARENCIA/REPORTESVARIOS/CONTRATOS2.ASP?STRANIO=2021&amp;STRNOFOLIO=2219&amp;STRIDCONTRATISTA=0&amp;STRMITABLA0=5138" TargetMode="External"/><Relationship Id="rId294" Type="http://schemas.openxmlformats.org/officeDocument/2006/relationships/hyperlink" Target="http://transparencia.ags.gob.mx/SOPMA/EnProceso.pdf" TargetMode="External"/><Relationship Id="rId308" Type="http://schemas.openxmlformats.org/officeDocument/2006/relationships/hyperlink" Target="http://transparencia.ags.gob.mx/SOPMA/2021/Arrendamientos/Aprobacion%20Conservacion.pdf" TargetMode="External"/><Relationship Id="rId329" Type="http://schemas.openxmlformats.org/officeDocument/2006/relationships/hyperlink" Target="http://transparencia.ags.gob.mx/SOPMA/2021/Arrendamientos/Aprobacion%20Pintura.pdf" TargetMode="External"/><Relationship Id="rId47" Type="http://schemas.openxmlformats.org/officeDocument/2006/relationships/hyperlink" Target="http://transparencia.ags.gob.mx/SOPMA/2021/DM-0020A06-2021/ActaFisica001.pdf" TargetMode="External"/><Relationship Id="rId68" Type="http://schemas.openxmlformats.org/officeDocument/2006/relationships/hyperlink" Target="http://transparencia.ags.gob.mx/SOPMA/2021/DM-0020A10-2021/ActaFinanciera001.pdf" TargetMode="External"/><Relationship Id="rId89" Type="http://schemas.openxmlformats.org/officeDocument/2006/relationships/hyperlink" Target="http://transparencia.ags.gob.mx/SOPMA/2021/DM-0020A15-2021/Contrato001.pdf" TargetMode="External"/><Relationship Id="rId112" Type="http://schemas.openxmlformats.org/officeDocument/2006/relationships/hyperlink" Target="http://transparencia.ags.gob.mx/SOPMA/EnProceso.pdf" TargetMode="External"/><Relationship Id="rId133" Type="http://schemas.openxmlformats.org/officeDocument/2006/relationships/hyperlink" Target="http://transparencia.ags.gob.mx/SOPMA/EnProceso.pdf" TargetMode="External"/><Relationship Id="rId154" Type="http://schemas.openxmlformats.org/officeDocument/2006/relationships/hyperlink" Target="http://transparencia.ags.gob.mx/SOPMA/2021/DM-0020A28-2021/Contrato001.pdf" TargetMode="External"/><Relationship Id="rId175" Type="http://schemas.openxmlformats.org/officeDocument/2006/relationships/hyperlink" Target="http://www.ags.gob.mx/SOPMA/TRANSPARENCIA/REPORTESVARIOS/CONTRATOS2.ASP?STRANIO=2021&amp;STRNOFOLIO=2179&amp;STRIDCONTRATISTA=0&amp;STRMITABLA0=5215" TargetMode="External"/><Relationship Id="rId340" Type="http://schemas.openxmlformats.org/officeDocument/2006/relationships/hyperlink" Target="http://transparencia.ags.gob.mx/SOPMA/2021/DM-0133-2021/OficioAprobacion001.pdf" TargetMode="External"/><Relationship Id="rId196" Type="http://schemas.openxmlformats.org/officeDocument/2006/relationships/hyperlink" Target="http://www.ags.gob.mx/SOPMA/TRANSPARENCIA/REPORTESVARIOS/CONTRATOS2.ASP?STRANIO=2021&amp;STRNOFOLIO=2180&amp;STRIDCONTRATISTA=0&amp;STRMITABLA0=5106" TargetMode="External"/><Relationship Id="rId200" Type="http://schemas.openxmlformats.org/officeDocument/2006/relationships/hyperlink" Target="http://transparencia.ags.gob.mx/SOPMA/2021/DM-0131-2021/OficioAprobacion001.pdf" TargetMode="External"/><Relationship Id="rId16" Type="http://schemas.openxmlformats.org/officeDocument/2006/relationships/hyperlink" Target="http://www.ags.gob.mx/SOPMA/TRANSPARENCIA/REPORTESVARIOS/CONTRATOS2.ASP?STRANIO=2021&amp;STRNOFOLIO=2174&amp;STRIDCONTRATISTA=0&amp;STRMITABLA0=5105" TargetMode="External"/><Relationship Id="rId221" Type="http://schemas.openxmlformats.org/officeDocument/2006/relationships/hyperlink" Target="http://transparencia.ags.gob.mx/SOPMA/EnProceso.pdf" TargetMode="External"/><Relationship Id="rId242" Type="http://schemas.openxmlformats.org/officeDocument/2006/relationships/hyperlink" Target="http://transparencia.ags.gob.mx/SOPMA/2021/FISMDF-0053-2021/Contrato001.pdf" TargetMode="External"/><Relationship Id="rId263" Type="http://schemas.openxmlformats.org/officeDocument/2006/relationships/hyperlink" Target="http://transparencia.ags.gob.mx/SOPMA/EnProceso.pdf" TargetMode="External"/><Relationship Id="rId284" Type="http://schemas.openxmlformats.org/officeDocument/2006/relationships/hyperlink" Target="http://transparencia.ags.gob.mx/SOPMA/2021/FISMDF-0082-2021/Contrato001.pdf" TargetMode="External"/><Relationship Id="rId319" Type="http://schemas.openxmlformats.org/officeDocument/2006/relationships/hyperlink" Target="http://transparencia.ags.gob.mx/SOPMA/2021/Arrendamientos/Aprobacion%20Conservacion.pdf" TargetMode="External"/><Relationship Id="rId37" Type="http://schemas.openxmlformats.org/officeDocument/2006/relationships/hyperlink" Target="http://transparencia.ags.gob.mx/SOPMA/2021/DM-0020A04-2021/ActaFisica001.pdf" TargetMode="External"/><Relationship Id="rId58" Type="http://schemas.openxmlformats.org/officeDocument/2006/relationships/hyperlink" Target="http://transparencia.ags.gob.mx/SOPMA/2021/DM-0020A08-2021/ActaFinanciera001.pdf" TargetMode="External"/><Relationship Id="rId79" Type="http://schemas.openxmlformats.org/officeDocument/2006/relationships/hyperlink" Target="http://transparencia.ags.gob.mx/SOPMA/2021/DM-0020A13-2021/Contrato001.pdf" TargetMode="External"/><Relationship Id="rId102" Type="http://schemas.openxmlformats.org/officeDocument/2006/relationships/hyperlink" Target="http://transparencia.ags.gob.mx/SOPMA/2021/DM-0020A17-2021/ActaFisica001.pdf" TargetMode="External"/><Relationship Id="rId123" Type="http://schemas.openxmlformats.org/officeDocument/2006/relationships/hyperlink" Target="http://transparencia.ags.gob.mx/SOPMA/EnProceso.pdf" TargetMode="External"/><Relationship Id="rId144" Type="http://schemas.openxmlformats.org/officeDocument/2006/relationships/hyperlink" Target="http://transparencia.ags.gob.mx/SOPMA/2021/DM-0020A26-2021/Contrato001.pdf" TargetMode="External"/><Relationship Id="rId330" Type="http://schemas.openxmlformats.org/officeDocument/2006/relationships/hyperlink" Target="http://transparencia.ags.gob.mx/SOPMA/2021/Arrendamientos/Aprobacion%20Caminos.pdf" TargetMode="External"/><Relationship Id="rId90" Type="http://schemas.openxmlformats.org/officeDocument/2006/relationships/hyperlink" Target="http://www.ags.gob.mx/SOPMA/TRANSPARENCIA/REPORTESVARIOS/CONTRATOS2.ASP?STRANIO=2021&amp;STRNOFOLIO=2179&amp;STRIDCONTRATISTA=0&amp;STRMITABLA0=5125" TargetMode="External"/><Relationship Id="rId165" Type="http://schemas.openxmlformats.org/officeDocument/2006/relationships/hyperlink" Target="http://www.ags.gob.mx/SOPMA/TRANSPARENCIA/REPORTESVARIOS/CONTRATOS2.ASP?STRANIO=2021&amp;STRNOFOLIO=2179&amp;STRIDCONTRATISTA=0&amp;STRMITABLA0=5195" TargetMode="External"/><Relationship Id="rId186" Type="http://schemas.openxmlformats.org/officeDocument/2006/relationships/hyperlink" Target="http://www.ags.gob.mx/SOPMA/TRANSPARENCIA/REPORTESVARIOS/CONTRATOS2.ASP?STRANIO=2021&amp;STRNOFOLIO=2179&amp;STRIDCONTRATISTA=0&amp;STRMITABLA0=5230" TargetMode="External"/><Relationship Id="rId351" Type="http://schemas.openxmlformats.org/officeDocument/2006/relationships/hyperlink" Target="https://1drv.ms/b/s!AlYby612a2fxgRRpwug-o2SC-J_4?e=eRe7U4" TargetMode="External"/><Relationship Id="rId211" Type="http://schemas.openxmlformats.org/officeDocument/2006/relationships/hyperlink" Target="http://transparencia.ags.gob.mx/SOPMA/EnProceso.pdf" TargetMode="External"/><Relationship Id="rId232" Type="http://schemas.openxmlformats.org/officeDocument/2006/relationships/hyperlink" Target="http://www.ags.gob.mx/SOPMA/TRANSPARENCIA/REPORTESVARIOS/CONTRATOS2.ASP?STRANIO=2021&amp;STRNOFOLIO=2189&amp;STRIDCONTRATISTA=0&amp;STRMITABLA0=5193" TargetMode="External"/><Relationship Id="rId253" Type="http://schemas.openxmlformats.org/officeDocument/2006/relationships/hyperlink" Target="http://transparencia.ags.gob.mx/SOPMA/2021/FISMDF-0061-2021/OficioAprobacion001.pdf" TargetMode="External"/><Relationship Id="rId274" Type="http://schemas.openxmlformats.org/officeDocument/2006/relationships/hyperlink" Target="http://www.ags.gob.mx/SOPMA/TRANSPARENCIA/REPORTESVARIOS/CONTRATOS2.ASP?STRANIO=2021&amp;STRNOFOLIO=2219&amp;STRIDCONTRATISTA=0&amp;STRMITABLA0=5138" TargetMode="External"/><Relationship Id="rId295" Type="http://schemas.openxmlformats.org/officeDocument/2006/relationships/hyperlink" Target="http://transparencia.ags.gob.mx/SOPMA/2021/FISMDF-0121-2021/OficioAprobacion001.pdf" TargetMode="External"/><Relationship Id="rId309" Type="http://schemas.openxmlformats.org/officeDocument/2006/relationships/hyperlink" Target="http://transparencia.ags.gob.mx/SOPMA/2021/Arrendamientos/Aprobacion%20Conservacion.pdf" TargetMode="External"/><Relationship Id="rId27" Type="http://schemas.openxmlformats.org/officeDocument/2006/relationships/hyperlink" Target="http://transparencia.ags.gob.mx/SOPMA/2021/DM-0020A02-2021/ActaFisica001.pdf" TargetMode="External"/><Relationship Id="rId48" Type="http://schemas.openxmlformats.org/officeDocument/2006/relationships/hyperlink" Target="http://transparencia.ags.gob.mx/SOPMA/2021/DM-0020A06-2021/ActaFinanciera001.pdf" TargetMode="External"/><Relationship Id="rId69" Type="http://schemas.openxmlformats.org/officeDocument/2006/relationships/hyperlink" Target="http://transparencia.ags.gob.mx/SOPMA/2021/DM-0020A11-2021/Contrato001.pdf" TargetMode="External"/><Relationship Id="rId113" Type="http://schemas.openxmlformats.org/officeDocument/2006/relationships/hyperlink" Target="http://transparencia.ags.gob.mx/SOPMA/EnProceso.pdf" TargetMode="External"/><Relationship Id="rId134" Type="http://schemas.openxmlformats.org/officeDocument/2006/relationships/hyperlink" Target="http://transparencia.ags.gob.mx/SOPMA/2021/DM-0020A24-2021/Contrato001.pdf" TargetMode="External"/><Relationship Id="rId320" Type="http://schemas.openxmlformats.org/officeDocument/2006/relationships/hyperlink" Target="http://transparencia.ags.gob.mx/SOPMA/2021/Arrendamientos/Aprobacion%20Conservacion.pdf" TargetMode="External"/><Relationship Id="rId80" Type="http://schemas.openxmlformats.org/officeDocument/2006/relationships/hyperlink" Target="http://www.ags.gob.mx/SOPMA/TRANSPARENCIA/REPORTESVARIOS/CONTRATOS2.ASP?STRANIO=2021&amp;STRNOFOLIO=2179&amp;STRIDCONTRATISTA=0&amp;STRMITABLA0=5123" TargetMode="External"/><Relationship Id="rId155" Type="http://schemas.openxmlformats.org/officeDocument/2006/relationships/hyperlink" Target="http://www.ags.gob.mx/SOPMA/TRANSPARENCIA/REPORTESVARIOS/CONTRATOS2.ASP?STRANIO=2021&amp;STRNOFOLIO=2179&amp;STRIDCONTRATISTA=0&amp;STRMITABLA0=5184" TargetMode="External"/><Relationship Id="rId176" Type="http://schemas.openxmlformats.org/officeDocument/2006/relationships/hyperlink" Target="http://www.ags.gob.mx/SOPMA/TRANSPARENCIA/REPORTESVARIOS/CONTRATOS2.ASP?STRANIO=2021&amp;STRNOFOLIO=2179&amp;STRIDCONTRATISTA=0&amp;STRMITABLA0=5215" TargetMode="External"/><Relationship Id="rId197" Type="http://schemas.openxmlformats.org/officeDocument/2006/relationships/hyperlink" Target="http://www.ags.gob.mx/SOPMA/TRANSPARENCIA/REPORTESVARIOS/CONTRATOS2.ASP?STRANIO=2021&amp;STRNOFOLIO=2180&amp;STRIDCONTRATISTA=0&amp;STRMITABLA0=5106" TargetMode="External"/><Relationship Id="rId341" Type="http://schemas.openxmlformats.org/officeDocument/2006/relationships/hyperlink" Target="https://1drv.ms/b/s!At5AUzNacOsNhDJFL_5hQU6lzKyg?e=9PsGi0" TargetMode="External"/><Relationship Id="rId201" Type="http://schemas.openxmlformats.org/officeDocument/2006/relationships/hyperlink" Target="http://transparencia.ags.gob.mx/SOPMA/EnProceso.pdf" TargetMode="External"/><Relationship Id="rId222" Type="http://schemas.openxmlformats.org/officeDocument/2006/relationships/hyperlink" Target="http://transparencia.ags.gob.mx/SOPMA/EnProceso.pdf" TargetMode="External"/><Relationship Id="rId243" Type="http://schemas.openxmlformats.org/officeDocument/2006/relationships/hyperlink" Target="http://www.ags.gob.mx/SOPMA/TRANSPARENCIA/REPORTESVARIOS/CONTRATOS2.ASP?STRANIO=2021&amp;STRNOFOLIO=2206&amp;STRIDCONTRATISTA=0&amp;STRMITABLA0=5176" TargetMode="External"/><Relationship Id="rId264" Type="http://schemas.openxmlformats.org/officeDocument/2006/relationships/hyperlink" Target="http://transparencia.ags.gob.mx/SOPMA/EnProceso.pdf" TargetMode="External"/><Relationship Id="rId285" Type="http://schemas.openxmlformats.org/officeDocument/2006/relationships/hyperlink" Target="http://www.ags.gob.mx/SOPMA/TRANSPARENCIA/REPORTESVARIOS/CONTRATOS2.ASP?STRANIO=2021&amp;STRNOFOLIO=2234&amp;STRIDCONTRATISTA=0&amp;STRMITABLA0=5209" TargetMode="External"/><Relationship Id="rId17" Type="http://schemas.openxmlformats.org/officeDocument/2006/relationships/hyperlink" Target="http://transparencia.ags.gob.mx/SOPMA/2021/DM-0019-2021/ActaFisica001.pdf" TargetMode="External"/><Relationship Id="rId38" Type="http://schemas.openxmlformats.org/officeDocument/2006/relationships/hyperlink" Target="http://transparencia.ags.gob.mx/SOPMA/2021/DM-0020A04-2021/ActaFinanciera001.pdf" TargetMode="External"/><Relationship Id="rId59" Type="http://schemas.openxmlformats.org/officeDocument/2006/relationships/hyperlink" Target="http://transparencia.ags.gob.mx/SOPMA/2021/DM-0020A09-2021/Contrato001.pdf" TargetMode="External"/><Relationship Id="rId103" Type="http://schemas.openxmlformats.org/officeDocument/2006/relationships/hyperlink" Target="http://transparencia.ags.gob.mx/SOPMA/EnProceso.pdf" TargetMode="External"/><Relationship Id="rId124" Type="http://schemas.openxmlformats.org/officeDocument/2006/relationships/hyperlink" Target="http://transparencia.ags.gob.mx/SOPMA/2021/DM-0020A22-2021/Contrato001.pdf" TargetMode="External"/><Relationship Id="rId310" Type="http://schemas.openxmlformats.org/officeDocument/2006/relationships/hyperlink" Target="http://transparencia.ags.gob.mx/SOPMA/2021/Arrendamientos/Aprobacion%20Conservacion.pdf" TargetMode="External"/><Relationship Id="rId70" Type="http://schemas.openxmlformats.org/officeDocument/2006/relationships/hyperlink" Target="http://www.ags.gob.mx/SOPMA/TRANSPARENCIA/REPORTESVARIOS/CONTRATOS2.ASP?STRANIO=2021&amp;STRNOFOLIO=2179&amp;STRIDCONTRATISTA=0&amp;STRMITABLA0=5118" TargetMode="External"/><Relationship Id="rId91" Type="http://schemas.openxmlformats.org/officeDocument/2006/relationships/hyperlink" Target="http://www.ags.gob.mx/SOPMA/TRANSPARENCIA/REPORTESVARIOS/CONTRATOS2.ASP?STRANIO=2021&amp;STRNOFOLIO=2179&amp;STRIDCONTRATISTA=0&amp;STRMITABLA0=5125" TargetMode="External"/><Relationship Id="rId145" Type="http://schemas.openxmlformats.org/officeDocument/2006/relationships/hyperlink" Target="http://www.ags.gob.mx/SOPMA/TRANSPARENCIA/REPORTESVARIOS/CONTRATOS2.ASP?STRANIO=2021&amp;STRNOFOLIO=2179&amp;STRIDCONTRATISTA=0&amp;STRMITABLA0=5174" TargetMode="External"/><Relationship Id="rId166" Type="http://schemas.openxmlformats.org/officeDocument/2006/relationships/hyperlink" Target="http://www.ags.gob.mx/SOPMA/TRANSPARENCIA/REPORTESVARIOS/CONTRATOS2.ASP?STRANIO=2021&amp;STRNOFOLIO=2179&amp;STRIDCONTRATISTA=0&amp;STRMITABLA0=5195" TargetMode="External"/><Relationship Id="rId187" Type="http://schemas.openxmlformats.org/officeDocument/2006/relationships/hyperlink" Target="http://transparencia.ags.gob.mx/SOPMA/EnProceso.pdf" TargetMode="External"/><Relationship Id="rId331" Type="http://schemas.openxmlformats.org/officeDocument/2006/relationships/hyperlink" Target="http://transparencia.ags.gob.mx/SOPMA/2021/Arrendamientos/Aprobacion%20Caminos.pdf" TargetMode="External"/><Relationship Id="rId352" Type="http://schemas.openxmlformats.org/officeDocument/2006/relationships/hyperlink" Target="https://1drv.ms/b/s!AlYby612a2fxgRRpwug-o2SC-J_4?e=eRe7U4" TargetMode="External"/><Relationship Id="rId1" Type="http://schemas.openxmlformats.org/officeDocument/2006/relationships/hyperlink" Target="http://transparencia.ags.gob.mx/SOPMA/2021/DM-0011-2021/OficioAprobacion001.pdf" TargetMode="External"/><Relationship Id="rId212" Type="http://schemas.openxmlformats.org/officeDocument/2006/relationships/hyperlink" Target="http://transparencia.ags.gob.mx/SOPMA/EnProceso.pdf" TargetMode="External"/><Relationship Id="rId233" Type="http://schemas.openxmlformats.org/officeDocument/2006/relationships/hyperlink" Target="http://transparencia.ags.gob.mx/SOPMA/2021/FISMDF-0034-2021/ActaFisica001.pdf" TargetMode="External"/><Relationship Id="rId254" Type="http://schemas.openxmlformats.org/officeDocument/2006/relationships/hyperlink" Target="http://transparencia.ags.gob.mx/SOPMA/2021/FISMDF-0061-2021/Contrato001.pdf" TargetMode="External"/><Relationship Id="rId28" Type="http://schemas.openxmlformats.org/officeDocument/2006/relationships/hyperlink" Target="http://transparencia.ags.gob.mx/SOPMA/2021/DM-0020A02-2021/ActaFinanciera001.pdf" TargetMode="External"/><Relationship Id="rId49" Type="http://schemas.openxmlformats.org/officeDocument/2006/relationships/hyperlink" Target="http://transparencia.ags.gob.mx/SOPMA/2021/DM-0020A07-2021/Contrato001.pdf" TargetMode="External"/><Relationship Id="rId114" Type="http://schemas.openxmlformats.org/officeDocument/2006/relationships/hyperlink" Target="http://transparencia.ags.gob.mx/SOPMA/2021/DM-0020A20-2021/Contrato001.pdf" TargetMode="External"/><Relationship Id="rId275" Type="http://schemas.openxmlformats.org/officeDocument/2006/relationships/hyperlink" Target="http://transparencia.ags.gob.mx/SOPMA/2021/FISMDF-0066-2021/ActaFisica001.pdf" TargetMode="External"/><Relationship Id="rId296" Type="http://schemas.openxmlformats.org/officeDocument/2006/relationships/hyperlink" Target="http://transparencia.ags.gob.mx/SOPMA/EnProceso.pdf" TargetMode="External"/><Relationship Id="rId300" Type="http://schemas.openxmlformats.org/officeDocument/2006/relationships/hyperlink" Target="http://transparencia.ags.gob.mx/SOPMA/EnProceso.pdf" TargetMode="External"/><Relationship Id="rId60" Type="http://schemas.openxmlformats.org/officeDocument/2006/relationships/hyperlink" Target="http://www.ags.gob.mx/SOPMA/TRANSPARENCIA/REPORTESVARIOS/CONTRATOS2.ASP?STRANIO=2021&amp;STRNOFOLIO=2179&amp;STRIDCONTRATISTA=0&amp;STRMITABLA0=5116" TargetMode="External"/><Relationship Id="rId81" Type="http://schemas.openxmlformats.org/officeDocument/2006/relationships/hyperlink" Target="http://www.ags.gob.mx/SOPMA/TRANSPARENCIA/REPORTESVARIOS/CONTRATOS2.ASP?STRANIO=2021&amp;STRNOFOLIO=2179&amp;STRIDCONTRATISTA=0&amp;STRMITABLA0=5123" TargetMode="External"/><Relationship Id="rId135" Type="http://schemas.openxmlformats.org/officeDocument/2006/relationships/hyperlink" Target="http://www.ags.gob.mx/SOPMA/TRANSPARENCIA/REPORTESVARIOS/CONTRATOS2.ASP?STRANIO=2021&amp;STRNOFOLIO=2179&amp;STRIDCONTRATISTA=0&amp;STRMITABLA0=5148" TargetMode="External"/><Relationship Id="rId156" Type="http://schemas.openxmlformats.org/officeDocument/2006/relationships/hyperlink" Target="http://www.ags.gob.mx/SOPMA/TRANSPARENCIA/REPORTESVARIOS/CONTRATOS2.ASP?STRANIO=2021&amp;STRNOFOLIO=2179&amp;STRIDCONTRATISTA=0&amp;STRMITABLA0=5184" TargetMode="External"/><Relationship Id="rId177" Type="http://schemas.openxmlformats.org/officeDocument/2006/relationships/hyperlink" Target="http://transparencia.ags.gob.mx/SOPMA/EnProceso.pdf" TargetMode="External"/><Relationship Id="rId198" Type="http://schemas.openxmlformats.org/officeDocument/2006/relationships/hyperlink" Target="http://transparencia.ags.gob.mx/SOPMA/2021/DM-0023-2021/ActaFisica001.pdf" TargetMode="External"/><Relationship Id="rId321" Type="http://schemas.openxmlformats.org/officeDocument/2006/relationships/hyperlink" Target="http://transparencia.ags.gob.mx/SOPMA/2021/Arrendamientos/Aprobacion%20Conservacion.pdf" TargetMode="External"/><Relationship Id="rId342" Type="http://schemas.openxmlformats.org/officeDocument/2006/relationships/hyperlink" Target="https://1drv.ms/b/s!AlYby612a2fxgRRpwug-o2SC-J_4?e=eRe7U4" TargetMode="External"/><Relationship Id="rId202" Type="http://schemas.openxmlformats.org/officeDocument/2006/relationships/hyperlink" Target="http://www.ags.gob.mx/SOPMA/TRANSPARENCIA/REPORTESVARIOS/CONTRATOS2.ASP?STRANIO=2021&amp;STRNOFOLIO=2272&amp;STRIDCONTRATISTA=0&amp;STRMITABLA0=5234" TargetMode="External"/><Relationship Id="rId223" Type="http://schemas.openxmlformats.org/officeDocument/2006/relationships/hyperlink" Target="http://transparencia.ags.gob.mx/SOPMA/2021/DM-0135-2021/OficioAprobacion001.pdf" TargetMode="External"/><Relationship Id="rId244" Type="http://schemas.openxmlformats.org/officeDocument/2006/relationships/hyperlink" Target="http://www.ags.gob.mx/SOPMA/TRANSPARENCIA/REPORTESVARIOS/CONTRATOS2.ASP?STRANIO=2021&amp;STRNOFOLIO=2206&amp;STRIDCONTRATISTA=0&amp;STRMITABLA0=5176" TargetMode="External"/><Relationship Id="rId18" Type="http://schemas.openxmlformats.org/officeDocument/2006/relationships/hyperlink" Target="http://transparencia.ags.gob.mx/SOPMA/2021/DM-0019-2021/ActaFinanciera001.pdf" TargetMode="External"/><Relationship Id="rId39" Type="http://schemas.openxmlformats.org/officeDocument/2006/relationships/hyperlink" Target="http://transparencia.ags.gob.mx/SOPMA/2021/DM-0020A05-2021/Contrato001.pdf" TargetMode="External"/><Relationship Id="rId265" Type="http://schemas.openxmlformats.org/officeDocument/2006/relationships/hyperlink" Target="http://transparencia.ags.gob.mx/SOPMA/2021/FISMDF-0064-2021/OficioAprobacion001.pdf" TargetMode="External"/><Relationship Id="rId286" Type="http://schemas.openxmlformats.org/officeDocument/2006/relationships/hyperlink" Target="http://www.ags.gob.mx/SOPMA/TRANSPARENCIA/REPORTESVARIOS/CONTRATOS2.ASP?STRANIO=2021&amp;STRNOFOLIO=2234&amp;STRIDCONTRATISTA=0&amp;STRMITABLA0=5209" TargetMode="External"/><Relationship Id="rId50" Type="http://schemas.openxmlformats.org/officeDocument/2006/relationships/hyperlink" Target="http://www.ags.gob.mx/SOPMA/TRANSPARENCIA/REPORTESVARIOS/CONTRATOS2.ASP?STRANIO=2021&amp;STRNOFOLIO=2179&amp;STRIDCONTRATISTA=0&amp;STRMITABLA0=5113" TargetMode="External"/><Relationship Id="rId104" Type="http://schemas.openxmlformats.org/officeDocument/2006/relationships/hyperlink" Target="http://transparencia.ags.gob.mx/SOPMA/2021/DM-0020A18-2021/Contrato001.pdf" TargetMode="External"/><Relationship Id="rId125" Type="http://schemas.openxmlformats.org/officeDocument/2006/relationships/hyperlink" Target="http://www.ags.gob.mx/SOPMA/TRANSPARENCIA/REPORTESVARIOS/CONTRATOS2.ASP?STRANIO=2021&amp;STRNOFOLIO=2179&amp;STRIDCONTRATISTA=0&amp;STRMITABLA0=5134" TargetMode="External"/><Relationship Id="rId146" Type="http://schemas.openxmlformats.org/officeDocument/2006/relationships/hyperlink" Target="http://www.ags.gob.mx/SOPMA/TRANSPARENCIA/REPORTESVARIOS/CONTRATOS2.ASP?STRANIO=2021&amp;STRNOFOLIO=2179&amp;STRIDCONTRATISTA=0&amp;STRMITABLA0=5174" TargetMode="External"/><Relationship Id="rId167" Type="http://schemas.openxmlformats.org/officeDocument/2006/relationships/hyperlink" Target="http://transparencia.ags.gob.mx/SOPMA/EnProceso.pdf" TargetMode="External"/><Relationship Id="rId188" Type="http://schemas.openxmlformats.org/officeDocument/2006/relationships/hyperlink" Target="http://transparencia.ags.gob.mx/SOPMA/EnProceso.pdf" TargetMode="External"/><Relationship Id="rId311" Type="http://schemas.openxmlformats.org/officeDocument/2006/relationships/hyperlink" Target="http://transparencia.ags.gob.mx/SOPMA/2021/Arrendamientos/Aprobacion%20Conservacion.pdf" TargetMode="External"/><Relationship Id="rId332" Type="http://schemas.openxmlformats.org/officeDocument/2006/relationships/hyperlink" Target="http://transparencia.ags.gob.mx/SOPMA/2021/Arrendamientos/Aprobacion%20Caminos.pdf" TargetMode="External"/><Relationship Id="rId353" Type="http://schemas.openxmlformats.org/officeDocument/2006/relationships/hyperlink" Target="https://1drv.ms/b/s!AlYby612a2fxgRRpwug-o2SC-J_4?e=eRe7U4" TargetMode="External"/><Relationship Id="rId71" Type="http://schemas.openxmlformats.org/officeDocument/2006/relationships/hyperlink" Target="http://www.ags.gob.mx/SOPMA/TRANSPARENCIA/REPORTESVARIOS/CONTRATOS2.ASP?STRANIO=2021&amp;STRNOFOLIO=2179&amp;STRIDCONTRATISTA=0&amp;STRMITABLA0=5118" TargetMode="External"/><Relationship Id="rId92" Type="http://schemas.openxmlformats.org/officeDocument/2006/relationships/hyperlink" Target="http://transparencia.ags.gob.mx/SOPMA/2021/DM-0020A15-2021/ActaFisica001.pdf" TargetMode="External"/><Relationship Id="rId213" Type="http://schemas.openxmlformats.org/officeDocument/2006/relationships/hyperlink" Target="http://www.ags.gob.mx/SOPMA/TRANSPARENCIA/REPORTESVARIOS/CONTRATOS2.ASP?STRANIO=2021&amp;STRNOFOLIO=2274&amp;STRIDCONTRATISTA=0&amp;STRMITABLA0=5232" TargetMode="External"/><Relationship Id="rId234" Type="http://schemas.openxmlformats.org/officeDocument/2006/relationships/hyperlink" Target="http://transparencia.ags.gob.mx/SOPMA/EnProceso.pdf" TargetMode="External"/><Relationship Id="rId2" Type="http://schemas.openxmlformats.org/officeDocument/2006/relationships/hyperlink" Target="http://transparencia.ags.gob.mx/SOPMA/2021/DM-0011-2021/Contrato001.pdf" TargetMode="External"/><Relationship Id="rId29" Type="http://schemas.openxmlformats.org/officeDocument/2006/relationships/hyperlink" Target="http://transparencia.ags.gob.mx/SOPMA/2021/DM-0020A03-2021/Contrato001.pdf" TargetMode="External"/><Relationship Id="rId255" Type="http://schemas.openxmlformats.org/officeDocument/2006/relationships/hyperlink" Target="http://www.ags.gob.mx/SOPMA/TRANSPARENCIA/REPORTESVARIOS/CONTRATOS2.ASP?STRANIO=2021&amp;STRNOFOLIO=2214&amp;STRIDCONTRATISTA=0&amp;STRMITABLA0=5175" TargetMode="External"/><Relationship Id="rId276" Type="http://schemas.openxmlformats.org/officeDocument/2006/relationships/hyperlink" Target="http://transparencia.ags.gob.mx/SOPMA/EnProceso.pdf" TargetMode="External"/><Relationship Id="rId297" Type="http://schemas.openxmlformats.org/officeDocument/2006/relationships/hyperlink" Target="http://www.ags.gob.mx/SOPMA/TRANSPARENCIA/REPORTESVARIOS/CONTRATOS2.ASP?STRANIO=2021&amp;STRNOFOLIO=2262&amp;STRIDCONTRATISTA=0&amp;STRMITABLA0=5221" TargetMode="External"/><Relationship Id="rId40" Type="http://schemas.openxmlformats.org/officeDocument/2006/relationships/hyperlink" Target="http://www.ags.gob.mx/SOPMA/TRANSPARENCIA/REPORTESVARIOS/CONTRATOS2.ASP?STRANIO=2021&amp;STRNOFOLIO=2179&amp;STRIDCONTRATISTA=0&amp;STRMITABLA0=5111" TargetMode="External"/><Relationship Id="rId115" Type="http://schemas.openxmlformats.org/officeDocument/2006/relationships/hyperlink" Target="http://www.ags.gob.mx/SOPMA/TRANSPARENCIA/REPORTESVARIOS/CONTRATOS2.ASP?STRANIO=2021&amp;STRNOFOLIO=2179&amp;STRIDCONTRATISTA=0&amp;STRMITABLA0=5130" TargetMode="External"/><Relationship Id="rId136" Type="http://schemas.openxmlformats.org/officeDocument/2006/relationships/hyperlink" Target="http://www.ags.gob.mx/SOPMA/TRANSPARENCIA/REPORTESVARIOS/CONTRATOS2.ASP?STRANIO=2021&amp;STRNOFOLIO=2179&amp;STRIDCONTRATISTA=0&amp;STRMITABLA0=5148" TargetMode="External"/><Relationship Id="rId157" Type="http://schemas.openxmlformats.org/officeDocument/2006/relationships/hyperlink" Target="http://transparencia.ags.gob.mx/SOPMA/EnProceso.pdf" TargetMode="External"/><Relationship Id="rId178" Type="http://schemas.openxmlformats.org/officeDocument/2006/relationships/hyperlink" Target="http://transparencia.ags.gob.mx/SOPMA/EnProceso.pdf" TargetMode="External"/><Relationship Id="rId301" Type="http://schemas.openxmlformats.org/officeDocument/2006/relationships/hyperlink" Target="http://transparencia.ags.gob.mx/SOPMA/2021/FISMDF-0127-2021/OficioAprobacion001.pdf" TargetMode="External"/><Relationship Id="rId322" Type="http://schemas.openxmlformats.org/officeDocument/2006/relationships/hyperlink" Target="http://transparencia.ags.gob.mx/SOPMA/2021/Arrendamientos/Aprobacion%20Conservacion.pdf" TargetMode="External"/><Relationship Id="rId343" Type="http://schemas.openxmlformats.org/officeDocument/2006/relationships/hyperlink" Target="https://1drv.ms/b/s!AlYby612a2fxgRRpwug-o2SC-J_4?e=eRe7U4" TargetMode="External"/><Relationship Id="rId61" Type="http://schemas.openxmlformats.org/officeDocument/2006/relationships/hyperlink" Target="http://www.ags.gob.mx/SOPMA/TRANSPARENCIA/REPORTESVARIOS/CONTRATOS2.ASP?STRANIO=2021&amp;STRNOFOLIO=2179&amp;STRIDCONTRATISTA=0&amp;STRMITABLA0=5116" TargetMode="External"/><Relationship Id="rId82" Type="http://schemas.openxmlformats.org/officeDocument/2006/relationships/hyperlink" Target="http://transparencia.ags.gob.mx/SOPMA/2021/DM-0020A13-2021/ActaFisica001.pdf" TargetMode="External"/><Relationship Id="rId199" Type="http://schemas.openxmlformats.org/officeDocument/2006/relationships/hyperlink" Target="http://transparencia.ags.gob.mx/SOPMA/2021/DM-0023-2021/ActaFinanciera001.pdf" TargetMode="External"/><Relationship Id="rId203" Type="http://schemas.openxmlformats.org/officeDocument/2006/relationships/hyperlink" Target="http://www.ags.gob.mx/SOPMA/TRANSPARENCIA/REPORTESVARIOS/CONTRATOS2.ASP?STRANIO=2021&amp;STRNOFOLIO=2272&amp;STRIDCONTRATISTA=0&amp;STRMITABLA0=5234" TargetMode="External"/><Relationship Id="rId19" Type="http://schemas.openxmlformats.org/officeDocument/2006/relationships/hyperlink" Target="http://transparencia.ags.gob.mx/SOPMA/2021/DM-0020A01-2021/Contrato001.pdf" TargetMode="External"/><Relationship Id="rId224" Type="http://schemas.openxmlformats.org/officeDocument/2006/relationships/hyperlink" Target="http://transparencia.ags.gob.mx/SOPMA/EnProceso.pdf" TargetMode="External"/><Relationship Id="rId245" Type="http://schemas.openxmlformats.org/officeDocument/2006/relationships/hyperlink" Target="http://transparencia.ags.gob.mx/SOPMA/EnProceso.pdf" TargetMode="External"/><Relationship Id="rId266" Type="http://schemas.openxmlformats.org/officeDocument/2006/relationships/hyperlink" Target="http://transparencia.ags.gob.mx/SOPMA/2021/FISMDF-0064-2021/Contrato001.pdf" TargetMode="External"/><Relationship Id="rId287" Type="http://schemas.openxmlformats.org/officeDocument/2006/relationships/hyperlink" Target="http://transparencia.ags.gob.mx/SOPMA/EnProceso.pdf" TargetMode="External"/><Relationship Id="rId30" Type="http://schemas.openxmlformats.org/officeDocument/2006/relationships/hyperlink" Target="http://www.ags.gob.mx/SOPMA/TRANSPARENCIA/REPORTESVARIOS/CONTRATOS2.ASP?STRANIO=2021&amp;STRNOFOLIO=2179&amp;STRIDCONTRATISTA=0&amp;STRMITABLA0=5109" TargetMode="External"/><Relationship Id="rId105" Type="http://schemas.openxmlformats.org/officeDocument/2006/relationships/hyperlink" Target="http://www.ags.gob.mx/SOPMA/TRANSPARENCIA/REPORTESVARIOS/CONTRATOS2.ASP?STRANIO=2021&amp;STRNOFOLIO=2179&amp;STRIDCONTRATISTA=0&amp;STRMITABLA0=5127" TargetMode="External"/><Relationship Id="rId126" Type="http://schemas.openxmlformats.org/officeDocument/2006/relationships/hyperlink" Target="http://www.ags.gob.mx/SOPMA/TRANSPARENCIA/REPORTESVARIOS/CONTRATOS2.ASP?STRANIO=2021&amp;STRNOFOLIO=2179&amp;STRIDCONTRATISTA=0&amp;STRMITABLA0=5134" TargetMode="External"/><Relationship Id="rId147" Type="http://schemas.openxmlformats.org/officeDocument/2006/relationships/hyperlink" Target="http://transparencia.ags.gob.mx/SOPMA/EnProceso.pdf" TargetMode="External"/><Relationship Id="rId168" Type="http://schemas.openxmlformats.org/officeDocument/2006/relationships/hyperlink" Target="http://transparencia.ags.gob.mx/SOPMA/EnProceso.pdf" TargetMode="External"/><Relationship Id="rId312" Type="http://schemas.openxmlformats.org/officeDocument/2006/relationships/hyperlink" Target="http://transparencia.ags.gob.mx/SOPMA/2021/Arrendamientos/Aprobacion%20Conservacion.pdf" TargetMode="External"/><Relationship Id="rId333" Type="http://schemas.openxmlformats.org/officeDocument/2006/relationships/hyperlink" Target="http://transparencia.ags.gob.mx/SOPMA/2021/Arrendamientos/Aprobacion%20Caminos.pdf" TargetMode="External"/><Relationship Id="rId354" Type="http://schemas.openxmlformats.org/officeDocument/2006/relationships/hyperlink" Target="https://1drv.ms/b/s!AlYby612a2fxgRRpwug-o2SC-J_4?e=eRe7U4" TargetMode="External"/><Relationship Id="rId51" Type="http://schemas.openxmlformats.org/officeDocument/2006/relationships/hyperlink" Target="http://www.ags.gob.mx/SOPMA/TRANSPARENCIA/REPORTESVARIOS/CONTRATOS2.ASP?STRANIO=2021&amp;STRNOFOLIO=2179&amp;STRIDCONTRATISTA=0&amp;STRMITABLA0=5113" TargetMode="External"/><Relationship Id="rId72" Type="http://schemas.openxmlformats.org/officeDocument/2006/relationships/hyperlink" Target="http://transparencia.ags.gob.mx/SOPMA/2021/DM-0020A11-2021/ActaFisica001.pdf" TargetMode="External"/><Relationship Id="rId93" Type="http://schemas.openxmlformats.org/officeDocument/2006/relationships/hyperlink" Target="http://transparencia.ags.gob.mx/SOPMA/2021/DM-0020A15-2021/ActaFinanciera001.pdf" TargetMode="External"/><Relationship Id="rId189" Type="http://schemas.openxmlformats.org/officeDocument/2006/relationships/hyperlink" Target="http://transparencia.ags.gob.mx/SOPMA/EnProceso.pdf" TargetMode="External"/><Relationship Id="rId3" Type="http://schemas.openxmlformats.org/officeDocument/2006/relationships/hyperlink" Target="http://www.ags.gob.mx/SOPMA/TRANSPARENCIA/REPORTESVARIOS/CONTRATOS2.ASP?STRANIO=2021&amp;STRNOFOLIO=2170&amp;STRIDCONTRATISTA=0&amp;STRMITABLA0=5120" TargetMode="External"/><Relationship Id="rId214" Type="http://schemas.openxmlformats.org/officeDocument/2006/relationships/hyperlink" Target="http://www.ags.gob.mx/SOPMA/TRANSPARENCIA/REPORTESVARIOS/CONTRATOS2.ASP?STRANIO=2021&amp;STRNOFOLIO=2274&amp;STRIDCONTRATISTA=0&amp;STRMITABLA0=5232" TargetMode="External"/><Relationship Id="rId235" Type="http://schemas.openxmlformats.org/officeDocument/2006/relationships/hyperlink" Target="http://transparencia.ags.gob.mx/SOPMA/2021/FISMDF-0042-2021/OficioAprobacion001.pdf" TargetMode="External"/><Relationship Id="rId256" Type="http://schemas.openxmlformats.org/officeDocument/2006/relationships/hyperlink" Target="http://www.ags.gob.mx/SOPMA/TRANSPARENCIA/REPORTESVARIOS/CONTRATOS2.ASP?STRANIO=2021&amp;STRNOFOLIO=2214&amp;STRIDCONTRATISTA=0&amp;STRMITABLA0=5175" TargetMode="External"/><Relationship Id="rId277" Type="http://schemas.openxmlformats.org/officeDocument/2006/relationships/hyperlink" Target="http://transparencia.ags.gob.mx/SOPMA/2021/FISMDF-0067-2021/OficioAprobacion001.pdf" TargetMode="External"/><Relationship Id="rId298" Type="http://schemas.openxmlformats.org/officeDocument/2006/relationships/hyperlink" Target="http://www.ags.gob.mx/SOPMA/TRANSPARENCIA/REPORTESVARIOS/CONTRATOS2.ASP?STRANIO=2021&amp;STRNOFOLIO=2262&amp;STRIDCONTRATISTA=0&amp;STRMITABLA0=5221" TargetMode="External"/><Relationship Id="rId116" Type="http://schemas.openxmlformats.org/officeDocument/2006/relationships/hyperlink" Target="http://www.ags.gob.mx/SOPMA/TRANSPARENCIA/REPORTESVARIOS/CONTRATOS2.ASP?STRANIO=2021&amp;STRNOFOLIO=2179&amp;STRIDCONTRATISTA=0&amp;STRMITABLA0=5130" TargetMode="External"/><Relationship Id="rId137" Type="http://schemas.openxmlformats.org/officeDocument/2006/relationships/hyperlink" Target="http://transparencia.ags.gob.mx/SOPMA/EnProceso.pdf" TargetMode="External"/><Relationship Id="rId158" Type="http://schemas.openxmlformats.org/officeDocument/2006/relationships/hyperlink" Target="http://transparencia.ags.gob.mx/SOPMA/EnProceso.pdf" TargetMode="External"/><Relationship Id="rId302" Type="http://schemas.openxmlformats.org/officeDocument/2006/relationships/hyperlink" Target="http://transparencia.ags.gob.mx/SOPMA/EnProceso.pdf" TargetMode="External"/><Relationship Id="rId323" Type="http://schemas.openxmlformats.org/officeDocument/2006/relationships/hyperlink" Target="http://transparencia.ags.gob.mx/SOPMA/2021/Arrendamientos/Aprobacion%20Conservacion.pdf" TargetMode="External"/><Relationship Id="rId344" Type="http://schemas.openxmlformats.org/officeDocument/2006/relationships/hyperlink" Target="https://1drv.ms/b/s!AlYby612a2fxgRRpwug-o2SC-J_4?e=eRe7U4" TargetMode="External"/><Relationship Id="rId20" Type="http://schemas.openxmlformats.org/officeDocument/2006/relationships/hyperlink" Target="http://www.ags.gob.mx/SOPMA/TRANSPARENCIA/REPORTESVARIOS/CONTRATOS2.ASP?STRANIO=2021&amp;STRNOFOLIO=2179&amp;STRIDCONTRATISTA=0&amp;STRMITABLA0=5107" TargetMode="External"/><Relationship Id="rId41" Type="http://schemas.openxmlformats.org/officeDocument/2006/relationships/hyperlink" Target="http://www.ags.gob.mx/SOPMA/TRANSPARENCIA/REPORTESVARIOS/CONTRATOS2.ASP?STRANIO=2021&amp;STRNOFOLIO=2179&amp;STRIDCONTRATISTA=0&amp;STRMITABLA0=5111" TargetMode="External"/><Relationship Id="rId62" Type="http://schemas.openxmlformats.org/officeDocument/2006/relationships/hyperlink" Target="http://transparencia.ags.gob.mx/SOPMA/2021/DM-0020A09-2021/ActaFisica001.pdf" TargetMode="External"/><Relationship Id="rId83" Type="http://schemas.openxmlformats.org/officeDocument/2006/relationships/hyperlink" Target="http://transparencia.ags.gob.mx/SOPMA/2021/DM-0020A13-2021/ActaFinanciera001.pdf" TargetMode="External"/><Relationship Id="rId179" Type="http://schemas.openxmlformats.org/officeDocument/2006/relationships/hyperlink" Target="http://transparencia.ags.gob.mx/SOPMA/EnProceso.pdf" TargetMode="External"/><Relationship Id="rId190" Type="http://schemas.openxmlformats.org/officeDocument/2006/relationships/hyperlink" Target="http://www.ags.gob.mx/SOPMA/TRANSPARENCIA/REPORTESVARIOS/CONTRATOS2.ASP?STRANIO=2021&amp;STRNOFOLIO=2179&amp;STRIDCONTRATISTA=0&amp;STRMITABLA0=5231" TargetMode="External"/><Relationship Id="rId204" Type="http://schemas.openxmlformats.org/officeDocument/2006/relationships/hyperlink" Target="http://transparencia.ags.gob.mx/SOPMA/EnProceso.pdf" TargetMode="External"/><Relationship Id="rId225" Type="http://schemas.openxmlformats.org/officeDocument/2006/relationships/hyperlink" Target="http://www.ags.gob.mx/SOPMA/TRANSPARENCIA/REPORTESVARIOS/CONTRATOS2.ASP?STRANIO=2021&amp;STRNOFOLIO=2276&amp;STRIDCONTRATISTA=0&amp;STRMITABLA0=5226" TargetMode="External"/><Relationship Id="rId246" Type="http://schemas.openxmlformats.org/officeDocument/2006/relationships/hyperlink" Target="http://transparencia.ags.gob.mx/SOPMA/EnProceso.pdf" TargetMode="External"/><Relationship Id="rId267" Type="http://schemas.openxmlformats.org/officeDocument/2006/relationships/hyperlink" Target="http://www.ags.gob.mx/SOPMA/TRANSPARENCIA/REPORTESVARIOS/CONTRATOS2.ASP?STRANIO=2021&amp;STRNOFOLIO=2217&amp;STRIDCONTRATISTA=0&amp;STRMITABLA0=5211" TargetMode="External"/><Relationship Id="rId288" Type="http://schemas.openxmlformats.org/officeDocument/2006/relationships/hyperlink" Target="http://transparencia.ags.gob.mx/SOPMA/EnProceso.pdf" TargetMode="External"/><Relationship Id="rId106" Type="http://schemas.openxmlformats.org/officeDocument/2006/relationships/hyperlink" Target="http://www.ags.gob.mx/SOPMA/TRANSPARENCIA/REPORTESVARIOS/CONTRATOS2.ASP?STRANIO=2021&amp;STRNOFOLIO=2179&amp;STRIDCONTRATISTA=0&amp;STRMITABLA0=5127" TargetMode="External"/><Relationship Id="rId127" Type="http://schemas.openxmlformats.org/officeDocument/2006/relationships/hyperlink" Target="http://transparencia.ags.gob.mx/SOPMA/EnProceso.pdf" TargetMode="External"/><Relationship Id="rId313" Type="http://schemas.openxmlformats.org/officeDocument/2006/relationships/hyperlink" Target="http://transparencia.ags.gob.mx/SOPMA/2021/Arrendamientos/Aprobacion%20Conservacion.pdf" TargetMode="External"/><Relationship Id="rId10" Type="http://schemas.openxmlformats.org/officeDocument/2006/relationships/hyperlink" Target="http://www.ags.gob.mx/SOPMA/TRANSPARENCIA/REPORTESVARIOS/CONTRATOS2.ASP?STRANIO=2021&amp;STRNOFOLIO=2171&amp;STRIDCONTRATISTA=0&amp;STRMITABLA0=5119" TargetMode="External"/><Relationship Id="rId31" Type="http://schemas.openxmlformats.org/officeDocument/2006/relationships/hyperlink" Target="http://www.ags.gob.mx/SOPMA/TRANSPARENCIA/REPORTESVARIOS/CONTRATOS2.ASP?STRANIO=2021&amp;STRNOFOLIO=2179&amp;STRIDCONTRATISTA=0&amp;STRMITABLA0=5109" TargetMode="External"/><Relationship Id="rId52" Type="http://schemas.openxmlformats.org/officeDocument/2006/relationships/hyperlink" Target="http://transparencia.ags.gob.mx/SOPMA/2021/DM-0020A07-2021/ActaFisica001.pdf" TargetMode="External"/><Relationship Id="rId73" Type="http://schemas.openxmlformats.org/officeDocument/2006/relationships/hyperlink" Target="http://transparencia.ags.gob.mx/SOPMA/2021/DM-0020A11-2021/ActaFinanciera001.pdf" TargetMode="External"/><Relationship Id="rId94" Type="http://schemas.openxmlformats.org/officeDocument/2006/relationships/hyperlink" Target="http://transparencia.ags.gob.mx/SOPMA/2021/DM-0020A16-2021/Contrato001.pdf" TargetMode="External"/><Relationship Id="rId148" Type="http://schemas.openxmlformats.org/officeDocument/2006/relationships/hyperlink" Target="http://transparencia.ags.gob.mx/SOPMA/EnProceso.pdf" TargetMode="External"/><Relationship Id="rId169" Type="http://schemas.openxmlformats.org/officeDocument/2006/relationships/hyperlink" Target="http://transparencia.ags.gob.mx/SOPMA/2021/DM-0020A31-2021/Contrato001.pdf" TargetMode="External"/><Relationship Id="rId334" Type="http://schemas.openxmlformats.org/officeDocument/2006/relationships/hyperlink" Target="http://transparencia.ags.gob.mx/SOPMA/2021/Arrendamientos/Aprobacion%20Caminos.pdf" TargetMode="External"/><Relationship Id="rId355" Type="http://schemas.openxmlformats.org/officeDocument/2006/relationships/printerSettings" Target="../printerSettings/printerSettings1.bin"/><Relationship Id="rId4" Type="http://schemas.openxmlformats.org/officeDocument/2006/relationships/hyperlink" Target="http://www.ags.gob.mx/SOPMA/TRANSPARENCIA/REPORTESVARIOS/CONTRATOS2.ASP?STRANIO=2021&amp;STRNOFOLIO=2170&amp;STRIDCONTRATISTA=0&amp;STRMITABLA0=5120" TargetMode="External"/><Relationship Id="rId180" Type="http://schemas.openxmlformats.org/officeDocument/2006/relationships/hyperlink" Target="http://www.ags.gob.mx/SOPMA/TRANSPARENCIA/REPORTESVARIOS/CONTRATOS2.ASP?STRANIO=2021&amp;STRNOFOLIO=2179&amp;STRIDCONTRATISTA=0&amp;STRMITABLA0=5229" TargetMode="External"/><Relationship Id="rId215" Type="http://schemas.openxmlformats.org/officeDocument/2006/relationships/hyperlink" Target="http://transparencia.ags.gob.mx/SOPMA/EnProceso.pdf" TargetMode="External"/><Relationship Id="rId236" Type="http://schemas.openxmlformats.org/officeDocument/2006/relationships/hyperlink" Target="http://transparencia.ags.gob.mx/SOPMA/2021/FISMDF-0042-2021/Contrato001.pdf" TargetMode="External"/><Relationship Id="rId257" Type="http://schemas.openxmlformats.org/officeDocument/2006/relationships/hyperlink" Target="http://transparencia.ags.gob.mx/SOPMA/EnProceso.pdf" TargetMode="External"/><Relationship Id="rId278" Type="http://schemas.openxmlformats.org/officeDocument/2006/relationships/hyperlink" Target="http://transparencia.ags.gob.mx/SOPMA/2021/FISMDF-0067-2021/Contrato001.pdf" TargetMode="External"/><Relationship Id="rId303" Type="http://schemas.openxmlformats.org/officeDocument/2006/relationships/hyperlink" Target="http://www.ags.gob.mx/SOPMA/TRANSPARENCIA/REPORTESVARIOS/CONTRATOS2.ASP?STRANIO=2021&amp;STRNOFOLIO=2268&amp;STRIDCONTRATISTA=0&amp;STRMITABLA0=5228" TargetMode="External"/><Relationship Id="rId42" Type="http://schemas.openxmlformats.org/officeDocument/2006/relationships/hyperlink" Target="http://transparencia.ags.gob.mx/SOPMA/2021/DM-0020A05-2021/ActaFisica001.pdf" TargetMode="External"/><Relationship Id="rId84" Type="http://schemas.openxmlformats.org/officeDocument/2006/relationships/hyperlink" Target="http://transparencia.ags.gob.mx/SOPMA/2021/DM-0020A14-2021/Contrato001.pdf" TargetMode="External"/><Relationship Id="rId138" Type="http://schemas.openxmlformats.org/officeDocument/2006/relationships/hyperlink" Target="http://transparencia.ags.gob.mx/SOPMA/EnProceso.pdf" TargetMode="External"/><Relationship Id="rId345" Type="http://schemas.openxmlformats.org/officeDocument/2006/relationships/hyperlink" Target="https://1drv.ms/b/s!AlYby612a2fxgRRpwug-o2SC-J_4?e=eRe7U4" TargetMode="External"/><Relationship Id="rId191" Type="http://schemas.openxmlformats.org/officeDocument/2006/relationships/hyperlink" Target="http://www.ags.gob.mx/SOPMA/TRANSPARENCIA/REPORTESVARIOS/CONTRATOS2.ASP?STRANIO=2021&amp;STRNOFOLIO=2179&amp;STRIDCONTRATISTA=0&amp;STRMITABLA0=5231" TargetMode="External"/><Relationship Id="rId205" Type="http://schemas.openxmlformats.org/officeDocument/2006/relationships/hyperlink" Target="http://transparencia.ags.gob.mx/SOPMA/EnProceso.pdf" TargetMode="External"/><Relationship Id="rId247" Type="http://schemas.openxmlformats.org/officeDocument/2006/relationships/hyperlink" Target="http://transparencia.ags.gob.mx/SOPMA/2021/FISMDF-0057-2021/OficioAprobacion001.pdf" TargetMode="External"/><Relationship Id="rId107" Type="http://schemas.openxmlformats.org/officeDocument/2006/relationships/hyperlink" Target="http://transparencia.ags.gob.mx/SOPMA/EnProceso.pdf" TargetMode="External"/><Relationship Id="rId289" Type="http://schemas.openxmlformats.org/officeDocument/2006/relationships/hyperlink" Target="http://transparencia.ags.gob.mx/SOPMA/2021/FISMDF-0106-2021/OficioAprobacion001.pdf" TargetMode="External"/><Relationship Id="rId11" Type="http://schemas.openxmlformats.org/officeDocument/2006/relationships/hyperlink" Target="http://transparencia.ags.gob.mx/SOPMA/2021/DM-0012-2021/ActaFisica001.pdf" TargetMode="External"/><Relationship Id="rId53" Type="http://schemas.openxmlformats.org/officeDocument/2006/relationships/hyperlink" Target="http://transparencia.ags.gob.mx/SOPMA/2021/DM-0020A07-2021/ActaFinanciera001.pdf" TargetMode="External"/><Relationship Id="rId149" Type="http://schemas.openxmlformats.org/officeDocument/2006/relationships/hyperlink" Target="http://transparencia.ags.gob.mx/SOPMA/2021/DM-0020A27-2021/Contrato001.pdf" TargetMode="External"/><Relationship Id="rId314" Type="http://schemas.openxmlformats.org/officeDocument/2006/relationships/hyperlink" Target="http://transparencia.ags.gob.mx/SOPMA/2021/Arrendamientos/Aprobacion%20Conservacion.pdf" TargetMode="External"/><Relationship Id="rId95" Type="http://schemas.openxmlformats.org/officeDocument/2006/relationships/hyperlink" Target="http://www.ags.gob.mx/SOPMA/TRANSPARENCIA/REPORTESVARIOS/CONTRATOS2.ASP?STRANIO=2021&amp;STRNOFOLIO=2179&amp;STRIDCONTRATISTA=0&amp;STRMITABLA0=5126" TargetMode="External"/><Relationship Id="rId160" Type="http://schemas.openxmlformats.org/officeDocument/2006/relationships/hyperlink" Target="http://www.ags.gob.mx/SOPMA/TRANSPARENCIA/REPORTESVARIOS/CONTRATOS2.ASP?STRANIO=2021&amp;STRNOFOLIO=2179&amp;STRIDCONTRATISTA=0&amp;STRMITABLA0=5185" TargetMode="External"/><Relationship Id="rId216" Type="http://schemas.openxmlformats.org/officeDocument/2006/relationships/hyperlink" Target="http://transparencia.ags.gob.mx/SOPMA/EnProceso.pdf" TargetMode="External"/><Relationship Id="rId258" Type="http://schemas.openxmlformats.org/officeDocument/2006/relationships/hyperlink" Target="http://transparencia.ags.gob.mx/SOPMA/EnProceso.pdf" TargetMode="External"/><Relationship Id="rId22" Type="http://schemas.openxmlformats.org/officeDocument/2006/relationships/hyperlink" Target="http://transparencia.ags.gob.mx/SOPMA/2021/DM-0020A01-2021/ActaFisica001.pdf" TargetMode="External"/><Relationship Id="rId64" Type="http://schemas.openxmlformats.org/officeDocument/2006/relationships/hyperlink" Target="http://transparencia.ags.gob.mx/SOPMA/2021/DM-0020A10-2021/Contrato001.pdf" TargetMode="External"/><Relationship Id="rId118" Type="http://schemas.openxmlformats.org/officeDocument/2006/relationships/hyperlink" Target="http://transparencia.ags.gob.mx/SOPMA/EnProceso.pdf" TargetMode="External"/><Relationship Id="rId325" Type="http://schemas.openxmlformats.org/officeDocument/2006/relationships/hyperlink" Target="http://transparencia.ags.gob.mx/SOPMA/2021/Arrendamientos/Aprobacion%20Apoyos%20Comunitarios.pdf" TargetMode="External"/><Relationship Id="rId171" Type="http://schemas.openxmlformats.org/officeDocument/2006/relationships/hyperlink" Target="http://www.ags.gob.mx/SOPMA/TRANSPARENCIA/REPORTESVARIOS/CONTRATOS2.ASP?STRANIO=2021&amp;STRNOFOLIO=2179&amp;STRIDCONTRATISTA=0&amp;STRMITABLA0=5214" TargetMode="External"/><Relationship Id="rId227" Type="http://schemas.openxmlformats.org/officeDocument/2006/relationships/hyperlink" Target="http://transparencia.ags.gob.mx/SOPMA/EnProceso.pdf" TargetMode="External"/><Relationship Id="rId269" Type="http://schemas.openxmlformats.org/officeDocument/2006/relationships/hyperlink" Target="http://transparencia.ags.gob.mx/SOPMA/2021/FISMDF-0064-2021/ActaFisica001.pdf" TargetMode="External"/><Relationship Id="rId33" Type="http://schemas.openxmlformats.org/officeDocument/2006/relationships/hyperlink" Target="http://transparencia.ags.gob.mx/SOPMA/2021/DM-0020A03-2021/ActaFinanciera001.pdf" TargetMode="External"/><Relationship Id="rId129" Type="http://schemas.openxmlformats.org/officeDocument/2006/relationships/hyperlink" Target="http://transparencia.ags.gob.mx/SOPMA/2021/DM-0020A23-2021/Contrato001.pdf" TargetMode="External"/><Relationship Id="rId280" Type="http://schemas.openxmlformats.org/officeDocument/2006/relationships/hyperlink" Target="http://www.ags.gob.mx/SOPMA/TRANSPARENCIA/REPORTESVARIOS/CONTRATOS2.ASP?STRANIO=2021&amp;STRNOFOLIO=2220&amp;STRIDCONTRATISTA=0&amp;STRMITABLA0=5207" TargetMode="External"/><Relationship Id="rId336" Type="http://schemas.openxmlformats.org/officeDocument/2006/relationships/hyperlink" Target="http://transparencia.ags.gob.mx/SOPMA/2021/Arrendamientos/Aprobacion%20Caminos.pdf" TargetMode="External"/><Relationship Id="rId75" Type="http://schemas.openxmlformats.org/officeDocument/2006/relationships/hyperlink" Target="http://www.ags.gob.mx/SOPMA/TRANSPARENCIA/REPORTESVARIOS/CONTRATOS2.ASP?STRANIO=2021&amp;STRNOFOLIO=2179&amp;STRIDCONTRATISTA=0&amp;STRMITABLA0=5122" TargetMode="External"/><Relationship Id="rId140" Type="http://schemas.openxmlformats.org/officeDocument/2006/relationships/hyperlink" Target="http://www.ags.gob.mx/SOPMA/TRANSPARENCIA/REPORTESVARIOS/CONTRATOS2.ASP?STRANIO=2021&amp;STRNOFOLIO=2179&amp;STRIDCONTRATISTA=0&amp;STRMITABLA0=5166" TargetMode="External"/><Relationship Id="rId182" Type="http://schemas.openxmlformats.org/officeDocument/2006/relationships/hyperlink" Target="http://transparencia.ags.gob.mx/SOPMA/EnProceso.pdf" TargetMode="External"/><Relationship Id="rId6" Type="http://schemas.openxmlformats.org/officeDocument/2006/relationships/hyperlink" Target="http://transparencia.ags.gob.mx/SOPMA/2021/DM-0011-2021/ActaFinanciera001.pdf" TargetMode="External"/><Relationship Id="rId238" Type="http://schemas.openxmlformats.org/officeDocument/2006/relationships/hyperlink" Target="http://www.ags.gob.mx/SOPMA/TRANSPARENCIA/REPORTESVARIOS/CONTRATOS2.ASP?STRANIO=2021&amp;STRNOFOLIO=2196&amp;STRIDCONTRATISTA=0&amp;STRMITABLA0=5172" TargetMode="External"/><Relationship Id="rId291" Type="http://schemas.openxmlformats.org/officeDocument/2006/relationships/hyperlink" Target="http://www.ags.gob.mx/SOPMA/TRANSPARENCIA/REPORTESVARIOS/CONTRATOS2.ASP?STRANIO=2021&amp;STRNOFOLIO=2254&amp;STRIDCONTRATISTA=0&amp;STRMITABLA0=5194" TargetMode="External"/><Relationship Id="rId305" Type="http://schemas.openxmlformats.org/officeDocument/2006/relationships/hyperlink" Target="http://transparencia.ags.gob.mx/SOPMA/EnProceso.pdf" TargetMode="External"/><Relationship Id="rId347" Type="http://schemas.openxmlformats.org/officeDocument/2006/relationships/hyperlink" Target="https://1drv.ms/u/s!AlYby612a2fxgVQTFvPnGI3Xbqtk?e=yLH7Mf" TargetMode="External"/><Relationship Id="rId44" Type="http://schemas.openxmlformats.org/officeDocument/2006/relationships/hyperlink" Target="http://transparencia.ags.gob.mx/SOPMA/2021/DM-0020A06-2021/Contrato001.pdf" TargetMode="External"/><Relationship Id="rId86" Type="http://schemas.openxmlformats.org/officeDocument/2006/relationships/hyperlink" Target="http://www.ags.gob.mx/SOPMA/TRANSPARENCIA/REPORTESVARIOS/CONTRATOS2.ASP?STRANIO=2021&amp;STRNOFOLIO=2179&amp;STRIDCONTRATISTA=0&amp;STRMITABLA0=5124" TargetMode="External"/><Relationship Id="rId151" Type="http://schemas.openxmlformats.org/officeDocument/2006/relationships/hyperlink" Target="http://www.ags.gob.mx/SOPMA/TRANSPARENCIA/REPORTESVARIOS/CONTRATOS2.ASP?STRANIO=2021&amp;STRNOFOLIO=2179&amp;STRIDCONTRATISTA=0&amp;STRMITABLA0=5177" TargetMode="External"/><Relationship Id="rId193" Type="http://schemas.openxmlformats.org/officeDocument/2006/relationships/hyperlink" Target="http://transparencia.ags.gob.mx/SOPMA/EnProceso.pdf" TargetMode="External"/><Relationship Id="rId207" Type="http://schemas.openxmlformats.org/officeDocument/2006/relationships/hyperlink" Target="http://transparencia.ags.gob.mx/SOPMA/EnProceso.pdf" TargetMode="External"/><Relationship Id="rId249" Type="http://schemas.openxmlformats.org/officeDocument/2006/relationships/hyperlink" Target="http://www.ags.gob.mx/SOPMA/TRANSPARENCIA/REPORTESVARIOS/CONTRATOS2.ASP?STRANIO=2021&amp;STRNOFOLIO=2210&amp;STRIDCONTRATISTA=0&amp;STRMITABLA0=5213" TargetMode="External"/><Relationship Id="rId13" Type="http://schemas.openxmlformats.org/officeDocument/2006/relationships/hyperlink" Target="http://transparencia.ags.gob.mx/SOPMA/2021/DM-0019-2021/OficioAprobacion001.pdf" TargetMode="External"/><Relationship Id="rId109" Type="http://schemas.openxmlformats.org/officeDocument/2006/relationships/hyperlink" Target="http://transparencia.ags.gob.mx/SOPMA/2021/DM-0020A19-2021/Contrato001.pdf" TargetMode="External"/><Relationship Id="rId260" Type="http://schemas.openxmlformats.org/officeDocument/2006/relationships/hyperlink" Target="http://transparencia.ags.gob.mx/SOPMA/2021/FISMDF-0062-2021/Contrato001.pdf" TargetMode="External"/><Relationship Id="rId316" Type="http://schemas.openxmlformats.org/officeDocument/2006/relationships/hyperlink" Target="http://transparencia.ags.gob.mx/SOPMA/2021/Arrendamientos/Aprobacion%20Conservacion.pdf" TargetMode="External"/><Relationship Id="rId55" Type="http://schemas.openxmlformats.org/officeDocument/2006/relationships/hyperlink" Target="http://www.ags.gob.mx/SOPMA/TRANSPARENCIA/REPORTESVARIOS/CONTRATOS2.ASP?STRANIO=2021&amp;STRNOFOLIO=2179&amp;STRIDCONTRATISTA=0&amp;STRMITABLA0=5115" TargetMode="External"/><Relationship Id="rId97" Type="http://schemas.openxmlformats.org/officeDocument/2006/relationships/hyperlink" Target="http://transparencia.ags.gob.mx/SOPMA/EnProceso.pdf" TargetMode="External"/><Relationship Id="rId120" Type="http://schemas.openxmlformats.org/officeDocument/2006/relationships/hyperlink" Target="http://www.ags.gob.mx/SOPMA/TRANSPARENCIA/REPORTESVARIOS/CONTRATOS2.ASP?STRANIO=2021&amp;STRNOFOLIO=2179&amp;STRIDCONTRATISTA=0&amp;STRMITABLA0=5131" TargetMode="External"/><Relationship Id="rId162" Type="http://schemas.openxmlformats.org/officeDocument/2006/relationships/hyperlink" Target="http://transparencia.ags.gob.mx/SOPMA/EnProceso.pdf" TargetMode="External"/><Relationship Id="rId218" Type="http://schemas.openxmlformats.org/officeDocument/2006/relationships/hyperlink" Target="http://transparencia.ags.gob.mx/SOPMA/EnProceso.pdf" TargetMode="External"/><Relationship Id="rId271" Type="http://schemas.openxmlformats.org/officeDocument/2006/relationships/hyperlink" Target="http://transparencia.ags.gob.mx/SOPMA/2021/FISMDF-0066-2021/OficioAprobacion001.pdf" TargetMode="External"/><Relationship Id="rId24" Type="http://schemas.openxmlformats.org/officeDocument/2006/relationships/hyperlink" Target="http://transparencia.ags.gob.mx/SOPMA/2021/DM-0020A02-2021/Contrato001.pdf" TargetMode="External"/><Relationship Id="rId66" Type="http://schemas.openxmlformats.org/officeDocument/2006/relationships/hyperlink" Target="http://www.ags.gob.mx/SOPMA/TRANSPARENCIA/REPORTESVARIOS/CONTRATOS2.ASP?STRANIO=2021&amp;STRNOFOLIO=2179&amp;STRIDCONTRATISTA=0&amp;STRMITABLA0=5117" TargetMode="External"/><Relationship Id="rId131" Type="http://schemas.openxmlformats.org/officeDocument/2006/relationships/hyperlink" Target="http://www.ags.gob.mx/SOPMA/TRANSPARENCIA/REPORTESVARIOS/CONTRATOS2.ASP?STRANIO=2021&amp;STRNOFOLIO=2179&amp;STRIDCONTRATISTA=0&amp;STRMITABLA0=5146" TargetMode="External"/><Relationship Id="rId327" Type="http://schemas.openxmlformats.org/officeDocument/2006/relationships/hyperlink" Target="http://transparencia.ags.gob.mx/SOPMA/2021/Arrendamientos/Aprobacion%20Pintura.pdf" TargetMode="External"/><Relationship Id="rId173" Type="http://schemas.openxmlformats.org/officeDocument/2006/relationships/hyperlink" Target="http://transparencia.ags.gob.mx/SOPMA/EnProceso.pdf" TargetMode="External"/><Relationship Id="rId229" Type="http://schemas.openxmlformats.org/officeDocument/2006/relationships/hyperlink" Target="http://transparencia.ags.gob.mx/SOPMA/2021/FISMDF-0034-2021/OficioAprobacion001.pdf" TargetMode="External"/><Relationship Id="rId240" Type="http://schemas.openxmlformats.org/officeDocument/2006/relationships/hyperlink" Target="http://transparencia.ags.gob.mx/SOPMA/EnProceso.pdf" TargetMode="External"/><Relationship Id="rId35" Type="http://schemas.openxmlformats.org/officeDocument/2006/relationships/hyperlink" Target="http://www.ags.gob.mx/SOPMA/TRANSPARENCIA/REPORTESVARIOS/CONTRATOS2.ASP?STRANIO=2021&amp;STRNOFOLIO=2179&amp;STRIDCONTRATISTA=0&amp;STRMITABLA0=5110" TargetMode="External"/><Relationship Id="rId77" Type="http://schemas.openxmlformats.org/officeDocument/2006/relationships/hyperlink" Target="http://transparencia.ags.gob.mx/SOPMA/2021/DM-0020A12-2021/ActaFisica001.pdf" TargetMode="External"/><Relationship Id="rId100" Type="http://schemas.openxmlformats.org/officeDocument/2006/relationships/hyperlink" Target="http://www.ags.gob.mx/SOPMA/TRANSPARENCIA/REPORTESVARIOS/CONTRATOS2.ASP?STRANIO=2021&amp;STRNOFOLIO=2179&amp;STRIDCONTRATISTA=0&amp;STRMITABLA0=5128" TargetMode="External"/><Relationship Id="rId282" Type="http://schemas.openxmlformats.org/officeDocument/2006/relationships/hyperlink" Target="http://transparencia.ags.gob.mx/SOPMA/EnProceso.pdf" TargetMode="External"/><Relationship Id="rId338" Type="http://schemas.openxmlformats.org/officeDocument/2006/relationships/hyperlink" Target="http://transparencia.ags.gob.mx/SOPMA/2021/Arrendamientos/Aprobacion%20Caminos.pdf" TargetMode="External"/><Relationship Id="rId8" Type="http://schemas.openxmlformats.org/officeDocument/2006/relationships/hyperlink" Target="http://transparencia.ags.gob.mx/SOPMA/2021/DM-0012-2021/Contrato001.pdf" TargetMode="External"/><Relationship Id="rId142" Type="http://schemas.openxmlformats.org/officeDocument/2006/relationships/hyperlink" Target="http://transparencia.ags.gob.mx/SOPMA/2021/DM-0020A25-2021/ActaFisica001.pdf" TargetMode="External"/><Relationship Id="rId184" Type="http://schemas.openxmlformats.org/officeDocument/2006/relationships/hyperlink" Target="http://transparencia.ags.gob.mx/SOPMA/EnProceso.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transparencia.ags.gob.mx/SOPMA/2021/FISMDF-0106-2021/ConvenioMonto001.pdf" TargetMode="External"/><Relationship Id="rId2" Type="http://schemas.openxmlformats.org/officeDocument/2006/relationships/hyperlink" Target="http://transparencia.ags.gob.mx/SOPMA/EnProceso.pdf" TargetMode="External"/><Relationship Id="rId1" Type="http://schemas.openxmlformats.org/officeDocument/2006/relationships/hyperlink" Target="http://transparencia.ags.gob.mx/SOPMA/2021/FISMDF-0061-2021/ConvenioTiempo0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78"/>
  <sheetViews>
    <sheetView tabSelected="1" topLeftCell="AA155" workbookViewId="0">
      <selection activeCell="C155" sqref="C1:C1048576"/>
    </sheetView>
  </sheetViews>
  <sheetFormatPr baseColWidth="10" defaultColWidth="9.140625" defaultRowHeight="15" x14ac:dyDescent="0.25"/>
  <cols>
    <col min="1" max="1" width="8" bestFit="1" customWidth="1"/>
    <col min="2" max="2" width="36.42578125" style="19" bestFit="1" customWidth="1"/>
    <col min="3" max="3" width="38.5703125" style="19"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customWidth="1"/>
    <col min="11" max="11" width="76.28515625" customWidth="1"/>
    <col min="12" max="12" width="22.5703125" customWidth="1"/>
    <col min="13" max="13" width="26.28515625" customWidth="1"/>
    <col min="14" max="14" width="28.140625" customWidth="1"/>
    <col min="15" max="15" width="24.140625" customWidth="1"/>
    <col min="16" max="16" width="69"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18.85546875" customWidth="1"/>
    <col min="35" max="35" width="44.140625" customWidth="1"/>
    <col min="36" max="36" width="30.28515625" bestFit="1" customWidth="1"/>
    <col min="37" max="37" width="16.5703125" customWidth="1"/>
    <col min="38" max="38" width="48.28515625" customWidth="1"/>
    <col min="39" max="39" width="50.42578125" customWidth="1"/>
    <col min="40" max="40" width="36.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17.140625" customWidth="1"/>
    <col min="48" max="48" width="85" customWidth="1"/>
    <col min="49" max="49" width="74.5703125" customWidth="1"/>
    <col min="50" max="50" width="66.28515625" customWidth="1"/>
    <col min="51" max="51" width="83.5703125"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2" t="s">
        <v>1</v>
      </c>
      <c r="B2" s="13"/>
      <c r="C2" s="13"/>
      <c r="D2" s="12" t="s">
        <v>2</v>
      </c>
      <c r="E2" s="13"/>
      <c r="F2" s="13"/>
      <c r="G2" s="12" t="s">
        <v>3</v>
      </c>
      <c r="H2" s="13"/>
      <c r="I2" s="13"/>
    </row>
    <row r="3" spans="1:66" x14ac:dyDescent="0.25">
      <c r="A3" s="14" t="s">
        <v>4</v>
      </c>
      <c r="B3" s="13"/>
      <c r="C3" s="13"/>
      <c r="D3" s="14" t="s">
        <v>5</v>
      </c>
      <c r="E3" s="13"/>
      <c r="F3" s="13"/>
      <c r="G3" s="14" t="s">
        <v>6</v>
      </c>
      <c r="H3" s="13"/>
      <c r="I3" s="13"/>
    </row>
    <row r="4" spans="1:66" hidden="1" x14ac:dyDescent="0.25">
      <c r="A4" t="s">
        <v>7</v>
      </c>
      <c r="B4" s="19" t="s">
        <v>8</v>
      </c>
      <c r="C4" s="19"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s="19" t="s">
        <v>17</v>
      </c>
      <c r="C5" s="19"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2" t="s">
        <v>82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row>
    <row r="7" spans="1:66" ht="39" x14ac:dyDescent="0.25">
      <c r="A7" s="2" t="s">
        <v>83</v>
      </c>
      <c r="B7" s="20" t="s">
        <v>84</v>
      </c>
      <c r="C7" s="20"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5" customFormat="1" x14ac:dyDescent="0.25">
      <c r="A8" s="5">
        <v>2021</v>
      </c>
      <c r="B8" s="21" t="s">
        <v>585</v>
      </c>
      <c r="C8" s="21" t="s">
        <v>841</v>
      </c>
      <c r="D8" s="5" t="s">
        <v>149</v>
      </c>
      <c r="E8" s="5" t="s">
        <v>151</v>
      </c>
      <c r="F8" s="5" t="s">
        <v>156</v>
      </c>
      <c r="G8" s="5" t="s">
        <v>402</v>
      </c>
      <c r="H8" s="5" t="s">
        <v>289</v>
      </c>
      <c r="I8" s="4" t="s">
        <v>403</v>
      </c>
      <c r="J8" s="5" t="s">
        <v>404</v>
      </c>
      <c r="K8" s="5">
        <v>1299</v>
      </c>
      <c r="L8" s="5" t="s">
        <v>292</v>
      </c>
      <c r="M8" s="5" t="s">
        <v>292</v>
      </c>
      <c r="N8" s="5" t="s">
        <v>292</v>
      </c>
      <c r="O8" s="5" t="s">
        <v>405</v>
      </c>
      <c r="P8" s="5" t="s">
        <v>406</v>
      </c>
      <c r="Q8" s="5" t="s">
        <v>164</v>
      </c>
      <c r="R8" s="5" t="s">
        <v>407</v>
      </c>
      <c r="S8" s="5" t="s">
        <v>408</v>
      </c>
      <c r="T8" s="5" t="s">
        <v>409</v>
      </c>
      <c r="U8" s="5" t="s">
        <v>198</v>
      </c>
      <c r="V8" s="5" t="s">
        <v>410</v>
      </c>
      <c r="W8" s="5">
        <v>1</v>
      </c>
      <c r="X8" s="5" t="s">
        <v>244</v>
      </c>
      <c r="Y8" s="5">
        <v>1</v>
      </c>
      <c r="Z8" s="5" t="s">
        <v>244</v>
      </c>
      <c r="AA8" s="5">
        <v>1</v>
      </c>
      <c r="AB8" s="5" t="s">
        <v>244</v>
      </c>
      <c r="AC8" s="5" t="s">
        <v>411</v>
      </c>
      <c r="AH8" s="5" t="s">
        <v>299</v>
      </c>
      <c r="AI8" s="5" t="s">
        <v>300</v>
      </c>
      <c r="AJ8" s="5" t="s">
        <v>402</v>
      </c>
      <c r="AK8" s="3" t="s">
        <v>397</v>
      </c>
      <c r="AL8" s="3" t="s">
        <v>412</v>
      </c>
      <c r="AM8" s="3" t="s">
        <v>413</v>
      </c>
      <c r="AN8" s="5">
        <v>486639.83</v>
      </c>
      <c r="AO8" s="5">
        <v>564502.19999999995</v>
      </c>
      <c r="AR8" s="5" t="s">
        <v>304</v>
      </c>
      <c r="AS8" s="5" t="s">
        <v>292</v>
      </c>
      <c r="AT8" s="5" t="s">
        <v>305</v>
      </c>
      <c r="AU8" s="5" t="s">
        <v>414</v>
      </c>
      <c r="AW8" s="3" t="s">
        <v>412</v>
      </c>
      <c r="AX8" s="3" t="s">
        <v>413</v>
      </c>
      <c r="AY8" s="4" t="s">
        <v>415</v>
      </c>
      <c r="AZ8" s="5" t="s">
        <v>308</v>
      </c>
      <c r="BA8" s="5" t="s">
        <v>332</v>
      </c>
      <c r="BB8" s="5" t="s">
        <v>333</v>
      </c>
      <c r="BC8" s="5">
        <v>1299</v>
      </c>
      <c r="BD8" s="5" t="s">
        <v>255</v>
      </c>
      <c r="BE8" s="5">
        <v>1299</v>
      </c>
      <c r="BF8" s="5" t="s">
        <v>311</v>
      </c>
      <c r="BG8" s="4" t="s">
        <v>416</v>
      </c>
      <c r="BH8" s="4" t="s">
        <v>416</v>
      </c>
      <c r="BI8" s="4" t="s">
        <v>417</v>
      </c>
      <c r="BJ8" s="4" t="s">
        <v>842</v>
      </c>
      <c r="BK8" s="5" t="s">
        <v>314</v>
      </c>
      <c r="BL8" s="10">
        <v>44482</v>
      </c>
      <c r="BM8" s="10">
        <v>44482</v>
      </c>
      <c r="BN8" s="5" t="s">
        <v>315</v>
      </c>
    </row>
    <row r="9" spans="1:66" s="5" customFormat="1" x14ac:dyDescent="0.25">
      <c r="A9" s="5">
        <v>2021</v>
      </c>
      <c r="B9" s="21" t="s">
        <v>585</v>
      </c>
      <c r="C9" s="21" t="s">
        <v>841</v>
      </c>
      <c r="D9" s="5" t="s">
        <v>149</v>
      </c>
      <c r="E9" s="5" t="s">
        <v>151</v>
      </c>
      <c r="F9" s="5" t="s">
        <v>156</v>
      </c>
      <c r="G9" s="5" t="s">
        <v>418</v>
      </c>
      <c r="H9" s="5" t="s">
        <v>289</v>
      </c>
      <c r="I9" s="4" t="s">
        <v>419</v>
      </c>
      <c r="J9" s="5" t="s">
        <v>420</v>
      </c>
      <c r="K9" s="5">
        <v>1298</v>
      </c>
      <c r="L9" s="5" t="s">
        <v>421</v>
      </c>
      <c r="M9" s="5" t="s">
        <v>422</v>
      </c>
      <c r="N9" s="5" t="s">
        <v>423</v>
      </c>
      <c r="O9" s="5" t="s">
        <v>292</v>
      </c>
      <c r="P9" s="5" t="s">
        <v>424</v>
      </c>
      <c r="Q9" s="5" t="s">
        <v>183</v>
      </c>
      <c r="R9" s="5" t="s">
        <v>425</v>
      </c>
      <c r="S9" s="5" t="s">
        <v>426</v>
      </c>
      <c r="T9" s="5" t="s">
        <v>427</v>
      </c>
      <c r="U9" s="5" t="s">
        <v>189</v>
      </c>
      <c r="V9" s="5" t="s">
        <v>428</v>
      </c>
      <c r="W9" s="5">
        <v>1</v>
      </c>
      <c r="X9" s="5" t="s">
        <v>244</v>
      </c>
      <c r="Y9" s="5">
        <v>1</v>
      </c>
      <c r="Z9" s="5" t="s">
        <v>244</v>
      </c>
      <c r="AA9" s="5">
        <v>1</v>
      </c>
      <c r="AB9" s="5" t="s">
        <v>244</v>
      </c>
      <c r="AC9" s="5" t="s">
        <v>429</v>
      </c>
      <c r="AH9" s="5" t="s">
        <v>299</v>
      </c>
      <c r="AI9" s="5" t="s">
        <v>300</v>
      </c>
      <c r="AJ9" s="5" t="s">
        <v>418</v>
      </c>
      <c r="AK9" s="3" t="s">
        <v>430</v>
      </c>
      <c r="AL9" s="3" t="s">
        <v>397</v>
      </c>
      <c r="AM9" s="3" t="s">
        <v>431</v>
      </c>
      <c r="AN9" s="5">
        <v>806117.2</v>
      </c>
      <c r="AO9" s="5">
        <v>935095.95</v>
      </c>
      <c r="AR9" s="5" t="s">
        <v>304</v>
      </c>
      <c r="AS9" s="5" t="s">
        <v>292</v>
      </c>
      <c r="AT9" s="5" t="s">
        <v>305</v>
      </c>
      <c r="AU9" s="5" t="s">
        <v>432</v>
      </c>
      <c r="AW9" s="3" t="s">
        <v>397</v>
      </c>
      <c r="AX9" s="3" t="s">
        <v>431</v>
      </c>
      <c r="AY9" s="4" t="s">
        <v>433</v>
      </c>
      <c r="AZ9" s="5" t="s">
        <v>308</v>
      </c>
      <c r="BA9" s="5" t="s">
        <v>332</v>
      </c>
      <c r="BB9" s="5" t="s">
        <v>333</v>
      </c>
      <c r="BC9" s="5">
        <v>1298</v>
      </c>
      <c r="BD9" s="5" t="s">
        <v>255</v>
      </c>
      <c r="BE9" s="5">
        <v>1298</v>
      </c>
      <c r="BF9" s="5" t="s">
        <v>311</v>
      </c>
      <c r="BG9" s="4" t="s">
        <v>434</v>
      </c>
      <c r="BH9" s="4" t="s">
        <v>434</v>
      </c>
      <c r="BI9" s="4" t="s">
        <v>843</v>
      </c>
      <c r="BJ9" s="4" t="s">
        <v>844</v>
      </c>
      <c r="BK9" s="5" t="s">
        <v>314</v>
      </c>
      <c r="BL9" s="10">
        <v>44482</v>
      </c>
      <c r="BM9" s="10">
        <v>44482</v>
      </c>
      <c r="BN9" s="5" t="s">
        <v>315</v>
      </c>
    </row>
    <row r="10" spans="1:66" s="5" customFormat="1" x14ac:dyDescent="0.25">
      <c r="A10" s="5">
        <v>2021</v>
      </c>
      <c r="B10" s="21" t="s">
        <v>585</v>
      </c>
      <c r="C10" s="21" t="s">
        <v>841</v>
      </c>
      <c r="D10" s="5" t="s">
        <v>149</v>
      </c>
      <c r="E10" s="5" t="s">
        <v>151</v>
      </c>
      <c r="F10" s="5" t="s">
        <v>156</v>
      </c>
      <c r="G10" s="5" t="s">
        <v>678</v>
      </c>
      <c r="H10" s="5" t="s">
        <v>289</v>
      </c>
      <c r="I10" s="4" t="s">
        <v>679</v>
      </c>
      <c r="J10" s="5" t="s">
        <v>680</v>
      </c>
      <c r="K10" s="5">
        <v>1283</v>
      </c>
      <c r="L10" s="5" t="s">
        <v>681</v>
      </c>
      <c r="M10" s="5" t="s">
        <v>682</v>
      </c>
      <c r="N10" s="5" t="s">
        <v>506</v>
      </c>
      <c r="O10" s="5" t="s">
        <v>292</v>
      </c>
      <c r="P10" s="5" t="s">
        <v>683</v>
      </c>
      <c r="Q10" s="5" t="s">
        <v>164</v>
      </c>
      <c r="R10" s="5" t="s">
        <v>684</v>
      </c>
      <c r="S10" s="5" t="s">
        <v>685</v>
      </c>
      <c r="T10" s="5" t="s">
        <v>686</v>
      </c>
      <c r="U10" s="5" t="s">
        <v>189</v>
      </c>
      <c r="V10" s="5" t="s">
        <v>687</v>
      </c>
      <c r="W10" s="5">
        <v>1</v>
      </c>
      <c r="X10" s="5" t="s">
        <v>244</v>
      </c>
      <c r="Y10" s="5">
        <v>1</v>
      </c>
      <c r="Z10" s="5" t="s">
        <v>244</v>
      </c>
      <c r="AA10" s="5">
        <v>1</v>
      </c>
      <c r="AB10" s="5" t="s">
        <v>244</v>
      </c>
      <c r="AC10" s="5" t="s">
        <v>429</v>
      </c>
      <c r="AH10" s="5" t="s">
        <v>299</v>
      </c>
      <c r="AI10" s="5" t="s">
        <v>300</v>
      </c>
      <c r="AJ10" s="5" t="s">
        <v>678</v>
      </c>
      <c r="AK10" s="3" t="s">
        <v>395</v>
      </c>
      <c r="AL10" s="3" t="s">
        <v>396</v>
      </c>
      <c r="AM10" s="3" t="s">
        <v>397</v>
      </c>
      <c r="AN10" s="5">
        <v>377466.28</v>
      </c>
      <c r="AO10" s="5">
        <v>437860.88</v>
      </c>
      <c r="AR10" s="5" t="s">
        <v>304</v>
      </c>
      <c r="AS10" s="5" t="s">
        <v>292</v>
      </c>
      <c r="AT10" s="5" t="s">
        <v>305</v>
      </c>
      <c r="AU10" s="5" t="s">
        <v>688</v>
      </c>
      <c r="AW10" s="3" t="s">
        <v>396</v>
      </c>
      <c r="AX10" s="3" t="s">
        <v>397</v>
      </c>
      <c r="AY10" s="4" t="s">
        <v>689</v>
      </c>
      <c r="AZ10" s="5" t="s">
        <v>308</v>
      </c>
      <c r="BA10" s="5" t="s">
        <v>332</v>
      </c>
      <c r="BB10" s="5" t="s">
        <v>333</v>
      </c>
      <c r="BC10" s="5">
        <v>1283</v>
      </c>
      <c r="BD10" s="5" t="s">
        <v>255</v>
      </c>
      <c r="BE10" s="5">
        <v>1283</v>
      </c>
      <c r="BF10" s="5" t="s">
        <v>311</v>
      </c>
      <c r="BG10" s="4" t="s">
        <v>690</v>
      </c>
      <c r="BH10" s="4" t="s">
        <v>690</v>
      </c>
      <c r="BI10" s="4" t="s">
        <v>691</v>
      </c>
      <c r="BJ10" s="4" t="s">
        <v>845</v>
      </c>
      <c r="BK10" s="5" t="s">
        <v>314</v>
      </c>
      <c r="BL10" s="10">
        <v>44482</v>
      </c>
      <c r="BM10" s="10">
        <v>44482</v>
      </c>
      <c r="BN10" s="5" t="s">
        <v>315</v>
      </c>
    </row>
    <row r="11" spans="1:66" s="5" customFormat="1" x14ac:dyDescent="0.25">
      <c r="A11" s="5">
        <v>2021</v>
      </c>
      <c r="B11" s="21" t="s">
        <v>585</v>
      </c>
      <c r="C11" s="21" t="s">
        <v>841</v>
      </c>
      <c r="D11" s="5" t="s">
        <v>149</v>
      </c>
      <c r="E11" s="5" t="s">
        <v>152</v>
      </c>
      <c r="F11" s="5" t="s">
        <v>156</v>
      </c>
      <c r="G11" s="5" t="s">
        <v>357</v>
      </c>
      <c r="H11" s="5" t="s">
        <v>289</v>
      </c>
      <c r="I11" s="4" t="s">
        <v>358</v>
      </c>
      <c r="J11" s="5" t="s">
        <v>359</v>
      </c>
      <c r="K11" s="5">
        <v>1286</v>
      </c>
      <c r="L11" s="5" t="s">
        <v>292</v>
      </c>
      <c r="M11" s="5" t="s">
        <v>292</v>
      </c>
      <c r="N11" s="5" t="s">
        <v>292</v>
      </c>
      <c r="O11" s="5" t="s">
        <v>360</v>
      </c>
      <c r="P11" s="5" t="s">
        <v>361</v>
      </c>
      <c r="Q11" s="5" t="s">
        <v>164</v>
      </c>
      <c r="R11" s="5" t="s">
        <v>362</v>
      </c>
      <c r="S11" s="5" t="s">
        <v>363</v>
      </c>
      <c r="U11" s="5" t="s">
        <v>198</v>
      </c>
      <c r="V11" s="5" t="s">
        <v>364</v>
      </c>
      <c r="W11" s="5">
        <v>1</v>
      </c>
      <c r="X11" s="5" t="s">
        <v>244</v>
      </c>
      <c r="Y11" s="5">
        <v>1</v>
      </c>
      <c r="Z11" s="5" t="s">
        <v>244</v>
      </c>
      <c r="AA11" s="5">
        <v>1</v>
      </c>
      <c r="AB11" s="5" t="s">
        <v>244</v>
      </c>
      <c r="AC11" s="5" t="s">
        <v>365</v>
      </c>
      <c r="AH11" s="5" t="s">
        <v>299</v>
      </c>
      <c r="AI11" s="5" t="s">
        <v>300</v>
      </c>
      <c r="AJ11" s="5" t="s">
        <v>357</v>
      </c>
      <c r="AK11" s="3" t="s">
        <v>366</v>
      </c>
      <c r="AL11" s="3" t="s">
        <v>367</v>
      </c>
      <c r="AM11" s="3" t="s">
        <v>344</v>
      </c>
      <c r="AN11" s="5">
        <v>378600</v>
      </c>
      <c r="AO11" s="5">
        <v>439176</v>
      </c>
      <c r="AR11" s="5" t="s">
        <v>304</v>
      </c>
      <c r="AS11" s="5" t="s">
        <v>292</v>
      </c>
      <c r="AT11" s="5" t="s">
        <v>305</v>
      </c>
      <c r="AU11" s="5" t="s">
        <v>368</v>
      </c>
      <c r="AW11" s="3" t="s">
        <v>367</v>
      </c>
      <c r="AX11" s="3" t="s">
        <v>344</v>
      </c>
      <c r="AY11" s="4" t="s">
        <v>369</v>
      </c>
      <c r="AZ11" s="5" t="s">
        <v>308</v>
      </c>
      <c r="BA11" s="5" t="s">
        <v>332</v>
      </c>
      <c r="BB11" s="5" t="s">
        <v>333</v>
      </c>
      <c r="BC11" s="5">
        <v>1286</v>
      </c>
      <c r="BD11" s="5" t="s">
        <v>255</v>
      </c>
      <c r="BE11" s="5">
        <v>1286</v>
      </c>
      <c r="BF11" s="5" t="s">
        <v>311</v>
      </c>
      <c r="BG11" s="4" t="s">
        <v>370</v>
      </c>
      <c r="BH11" s="4" t="s">
        <v>370</v>
      </c>
      <c r="BI11" s="4" t="s">
        <v>371</v>
      </c>
      <c r="BJ11" s="4" t="s">
        <v>372</v>
      </c>
      <c r="BK11" s="5" t="s">
        <v>314</v>
      </c>
      <c r="BL11" s="10">
        <v>44482</v>
      </c>
      <c r="BM11" s="10">
        <v>44482</v>
      </c>
      <c r="BN11" s="5" t="s">
        <v>315</v>
      </c>
    </row>
    <row r="12" spans="1:66" s="5" customFormat="1" x14ac:dyDescent="0.25">
      <c r="A12" s="5">
        <v>2021</v>
      </c>
      <c r="B12" s="21" t="s">
        <v>585</v>
      </c>
      <c r="C12" s="21" t="s">
        <v>841</v>
      </c>
      <c r="D12" s="5" t="s">
        <v>149</v>
      </c>
      <c r="E12" s="5" t="s">
        <v>152</v>
      </c>
      <c r="F12" s="5" t="s">
        <v>156</v>
      </c>
      <c r="G12" s="5" t="s">
        <v>503</v>
      </c>
      <c r="H12" s="5" t="s">
        <v>289</v>
      </c>
      <c r="I12" s="4" t="s">
        <v>358</v>
      </c>
      <c r="J12" s="5" t="s">
        <v>504</v>
      </c>
      <c r="K12" s="5">
        <v>1287</v>
      </c>
      <c r="L12" s="5" t="s">
        <v>505</v>
      </c>
      <c r="M12" s="5" t="s">
        <v>506</v>
      </c>
      <c r="N12" s="5" t="s">
        <v>507</v>
      </c>
      <c r="O12" s="5" t="s">
        <v>292</v>
      </c>
      <c r="P12" s="5" t="s">
        <v>508</v>
      </c>
      <c r="Q12" s="5" t="s">
        <v>164</v>
      </c>
      <c r="R12" s="5" t="s">
        <v>509</v>
      </c>
      <c r="S12" s="5" t="s">
        <v>510</v>
      </c>
      <c r="U12" s="5" t="s">
        <v>198</v>
      </c>
      <c r="V12" s="5" t="s">
        <v>511</v>
      </c>
      <c r="W12" s="5">
        <v>1</v>
      </c>
      <c r="X12" s="5" t="s">
        <v>244</v>
      </c>
      <c r="Y12" s="5">
        <v>1</v>
      </c>
      <c r="Z12" s="5" t="s">
        <v>244</v>
      </c>
      <c r="AA12" s="5">
        <v>1</v>
      </c>
      <c r="AB12" s="5" t="s">
        <v>244</v>
      </c>
      <c r="AC12" s="5" t="s">
        <v>512</v>
      </c>
      <c r="AH12" s="5" t="s">
        <v>299</v>
      </c>
      <c r="AI12" s="5" t="s">
        <v>300</v>
      </c>
      <c r="AJ12" s="5" t="s">
        <v>503</v>
      </c>
      <c r="AK12" s="3" t="s">
        <v>396</v>
      </c>
      <c r="AL12" s="3" t="s">
        <v>513</v>
      </c>
      <c r="AM12" s="3" t="s">
        <v>412</v>
      </c>
      <c r="AN12" s="5">
        <v>215517.24</v>
      </c>
      <c r="AO12" s="5">
        <v>250000</v>
      </c>
      <c r="AR12" s="5" t="s">
        <v>304</v>
      </c>
      <c r="AS12" s="5" t="s">
        <v>292</v>
      </c>
      <c r="AT12" s="5" t="s">
        <v>305</v>
      </c>
      <c r="AU12" s="5" t="s">
        <v>514</v>
      </c>
      <c r="AW12" s="3" t="s">
        <v>513</v>
      </c>
      <c r="AX12" s="3" t="s">
        <v>412</v>
      </c>
      <c r="AY12" s="4" t="s">
        <v>515</v>
      </c>
      <c r="AZ12" s="5" t="s">
        <v>308</v>
      </c>
      <c r="BA12" s="5" t="s">
        <v>332</v>
      </c>
      <c r="BB12" s="5" t="s">
        <v>333</v>
      </c>
      <c r="BC12" s="5">
        <v>1287</v>
      </c>
      <c r="BD12" s="5" t="s">
        <v>255</v>
      </c>
      <c r="BE12" s="5">
        <v>1287</v>
      </c>
      <c r="BF12" s="5" t="s">
        <v>311</v>
      </c>
      <c r="BG12" s="4" t="s">
        <v>516</v>
      </c>
      <c r="BH12" s="4" t="s">
        <v>516</v>
      </c>
      <c r="BI12" s="4" t="s">
        <v>517</v>
      </c>
      <c r="BJ12" s="4" t="s">
        <v>518</v>
      </c>
      <c r="BK12" s="5" t="s">
        <v>314</v>
      </c>
      <c r="BL12" s="10">
        <v>44482</v>
      </c>
      <c r="BM12" s="10">
        <v>44482</v>
      </c>
      <c r="BN12" s="5" t="s">
        <v>315</v>
      </c>
    </row>
    <row r="13" spans="1:66" s="5" customFormat="1" x14ac:dyDescent="0.25">
      <c r="A13" s="5">
        <v>2021</v>
      </c>
      <c r="B13" s="21" t="s">
        <v>585</v>
      </c>
      <c r="C13" s="21" t="s">
        <v>841</v>
      </c>
      <c r="D13" s="5" t="s">
        <v>149</v>
      </c>
      <c r="E13" s="5" t="s">
        <v>152</v>
      </c>
      <c r="F13" s="5" t="s">
        <v>156</v>
      </c>
      <c r="G13" s="5" t="s">
        <v>707</v>
      </c>
      <c r="H13" s="5" t="s">
        <v>289</v>
      </c>
      <c r="I13" s="4" t="s">
        <v>358</v>
      </c>
      <c r="J13" s="5" t="s">
        <v>708</v>
      </c>
      <c r="K13" s="5">
        <v>1288</v>
      </c>
      <c r="L13" s="5" t="s">
        <v>292</v>
      </c>
      <c r="M13" s="5" t="s">
        <v>292</v>
      </c>
      <c r="N13" s="5" t="s">
        <v>292</v>
      </c>
      <c r="O13" s="5" t="s">
        <v>709</v>
      </c>
      <c r="P13" s="5" t="s">
        <v>710</v>
      </c>
      <c r="Q13" s="5" t="s">
        <v>164</v>
      </c>
      <c r="R13" s="5" t="s">
        <v>711</v>
      </c>
      <c r="S13" s="5" t="s">
        <v>712</v>
      </c>
      <c r="U13" s="5" t="s">
        <v>198</v>
      </c>
      <c r="V13" s="5" t="s">
        <v>393</v>
      </c>
      <c r="W13" s="5">
        <v>1</v>
      </c>
      <c r="X13" s="5" t="s">
        <v>244</v>
      </c>
      <c r="Y13" s="5">
        <v>1</v>
      </c>
      <c r="Z13" s="5" t="s">
        <v>244</v>
      </c>
      <c r="AA13" s="5">
        <v>1</v>
      </c>
      <c r="AB13" s="5" t="s">
        <v>244</v>
      </c>
      <c r="AC13" s="5" t="s">
        <v>713</v>
      </c>
      <c r="AH13" s="5" t="s">
        <v>299</v>
      </c>
      <c r="AI13" s="5" t="s">
        <v>300</v>
      </c>
      <c r="AJ13" s="5" t="s">
        <v>707</v>
      </c>
      <c r="AK13" s="3" t="s">
        <v>396</v>
      </c>
      <c r="AL13" s="3" t="s">
        <v>513</v>
      </c>
      <c r="AM13" s="3" t="s">
        <v>412</v>
      </c>
      <c r="AN13" s="5">
        <v>76200</v>
      </c>
      <c r="AO13" s="5">
        <v>88392</v>
      </c>
      <c r="AR13" s="5" t="s">
        <v>304</v>
      </c>
      <c r="AS13" s="5" t="s">
        <v>292</v>
      </c>
      <c r="AT13" s="5" t="s">
        <v>305</v>
      </c>
      <c r="AU13" s="5" t="s">
        <v>714</v>
      </c>
      <c r="AW13" s="3" t="s">
        <v>513</v>
      </c>
      <c r="AX13" s="3" t="s">
        <v>412</v>
      </c>
      <c r="AY13" s="4" t="s">
        <v>715</v>
      </c>
      <c r="AZ13" s="5" t="s">
        <v>308</v>
      </c>
      <c r="BA13" s="5" t="s">
        <v>332</v>
      </c>
      <c r="BB13" s="5" t="s">
        <v>333</v>
      </c>
      <c r="BC13" s="5">
        <v>1288</v>
      </c>
      <c r="BD13" s="5" t="s">
        <v>255</v>
      </c>
      <c r="BE13" s="5">
        <v>1288</v>
      </c>
      <c r="BF13" s="5" t="s">
        <v>311</v>
      </c>
      <c r="BG13" s="4" t="s">
        <v>716</v>
      </c>
      <c r="BH13" s="4" t="s">
        <v>716</v>
      </c>
      <c r="BI13" s="4" t="s">
        <v>717</v>
      </c>
      <c r="BJ13" s="4" t="s">
        <v>846</v>
      </c>
      <c r="BK13" s="5" t="s">
        <v>314</v>
      </c>
      <c r="BL13" s="10">
        <v>44482</v>
      </c>
      <c r="BM13" s="10">
        <v>44482</v>
      </c>
      <c r="BN13" s="5" t="s">
        <v>315</v>
      </c>
    </row>
    <row r="14" spans="1:66" s="5" customFormat="1" x14ac:dyDescent="0.25">
      <c r="A14" s="5">
        <v>2021</v>
      </c>
      <c r="B14" s="21" t="s">
        <v>585</v>
      </c>
      <c r="C14" s="21" t="s">
        <v>841</v>
      </c>
      <c r="D14" s="5" t="s">
        <v>149</v>
      </c>
      <c r="E14" s="5" t="s">
        <v>152</v>
      </c>
      <c r="F14" s="5" t="s">
        <v>156</v>
      </c>
      <c r="G14" s="5" t="s">
        <v>336</v>
      </c>
      <c r="H14" s="5" t="s">
        <v>289</v>
      </c>
      <c r="I14" s="4" t="s">
        <v>358</v>
      </c>
      <c r="J14" s="5" t="s">
        <v>337</v>
      </c>
      <c r="K14" s="5">
        <v>1289</v>
      </c>
      <c r="L14" s="5" t="s">
        <v>1113</v>
      </c>
      <c r="M14" s="5" t="s">
        <v>1111</v>
      </c>
      <c r="N14" s="5" t="s">
        <v>1112</v>
      </c>
      <c r="O14" s="5" t="s">
        <v>292</v>
      </c>
      <c r="P14" s="5" t="s">
        <v>338</v>
      </c>
      <c r="Q14" s="5" t="s">
        <v>164</v>
      </c>
      <c r="R14" s="5" t="s">
        <v>339</v>
      </c>
      <c r="S14" s="5" t="s">
        <v>340</v>
      </c>
      <c r="U14" s="5" t="s">
        <v>189</v>
      </c>
      <c r="V14" s="5" t="s">
        <v>341</v>
      </c>
      <c r="W14" s="5">
        <v>1</v>
      </c>
      <c r="X14" s="5" t="s">
        <v>244</v>
      </c>
      <c r="Y14" s="5">
        <v>1</v>
      </c>
      <c r="Z14" s="5" t="s">
        <v>244</v>
      </c>
      <c r="AA14" s="5">
        <v>1</v>
      </c>
      <c r="AB14" s="5" t="s">
        <v>244</v>
      </c>
      <c r="AC14" s="5" t="s">
        <v>342</v>
      </c>
      <c r="AH14" s="5" t="s">
        <v>299</v>
      </c>
      <c r="AI14" s="5" t="s">
        <v>300</v>
      </c>
      <c r="AJ14" s="5" t="s">
        <v>336</v>
      </c>
      <c r="AK14" s="3" t="s">
        <v>343</v>
      </c>
      <c r="AL14" s="3" t="s">
        <v>344</v>
      </c>
      <c r="AM14" s="3" t="s">
        <v>345</v>
      </c>
      <c r="AN14" s="5">
        <v>373275.86</v>
      </c>
      <c r="AO14" s="5">
        <v>433000</v>
      </c>
      <c r="AR14" s="5" t="s">
        <v>304</v>
      </c>
      <c r="AS14" s="5" t="s">
        <v>292</v>
      </c>
      <c r="AT14" s="5" t="s">
        <v>305</v>
      </c>
      <c r="AU14" s="5" t="s">
        <v>346</v>
      </c>
      <c r="AW14" s="3" t="s">
        <v>344</v>
      </c>
      <c r="AX14" s="3" t="s">
        <v>345</v>
      </c>
      <c r="AY14" s="4" t="s">
        <v>347</v>
      </c>
      <c r="AZ14" s="5" t="s">
        <v>308</v>
      </c>
      <c r="BA14" s="5" t="s">
        <v>332</v>
      </c>
      <c r="BB14" s="5" t="s">
        <v>333</v>
      </c>
      <c r="BC14" s="5">
        <v>1289</v>
      </c>
      <c r="BD14" s="5" t="s">
        <v>255</v>
      </c>
      <c r="BE14" s="5">
        <v>1289</v>
      </c>
      <c r="BF14" s="5" t="s">
        <v>311</v>
      </c>
      <c r="BG14" s="4" t="s">
        <v>348</v>
      </c>
      <c r="BH14" s="4" t="s">
        <v>348</v>
      </c>
      <c r="BI14" s="4" t="s">
        <v>349</v>
      </c>
      <c r="BJ14" s="4" t="s">
        <v>847</v>
      </c>
      <c r="BK14" s="5" t="s">
        <v>314</v>
      </c>
      <c r="BL14" s="10">
        <v>44482</v>
      </c>
      <c r="BM14" s="10">
        <v>44482</v>
      </c>
      <c r="BN14" s="5" t="s">
        <v>315</v>
      </c>
    </row>
    <row r="15" spans="1:66" s="5" customFormat="1" x14ac:dyDescent="0.25">
      <c r="A15" s="5">
        <v>2021</v>
      </c>
      <c r="B15" s="21" t="s">
        <v>585</v>
      </c>
      <c r="C15" s="21" t="s">
        <v>841</v>
      </c>
      <c r="D15" s="5" t="s">
        <v>149</v>
      </c>
      <c r="E15" s="5" t="s">
        <v>152</v>
      </c>
      <c r="F15" s="5" t="s">
        <v>156</v>
      </c>
      <c r="G15" s="5" t="s">
        <v>487</v>
      </c>
      <c r="H15" s="5" t="s">
        <v>289</v>
      </c>
      <c r="I15" s="4" t="s">
        <v>358</v>
      </c>
      <c r="J15" s="5" t="s">
        <v>488</v>
      </c>
      <c r="K15" s="5">
        <v>1290</v>
      </c>
      <c r="L15" s="5" t="s">
        <v>292</v>
      </c>
      <c r="M15" s="5" t="s">
        <v>292</v>
      </c>
      <c r="N15" s="5" t="s">
        <v>292</v>
      </c>
      <c r="O15" s="5" t="s">
        <v>489</v>
      </c>
      <c r="P15" s="5" t="s">
        <v>490</v>
      </c>
      <c r="Q15" s="5" t="s">
        <v>164</v>
      </c>
      <c r="R15" s="5" t="s">
        <v>491</v>
      </c>
      <c r="S15" s="5" t="s">
        <v>323</v>
      </c>
      <c r="T15" s="5" t="s">
        <v>492</v>
      </c>
      <c r="U15" s="5" t="s">
        <v>198</v>
      </c>
      <c r="V15" s="5" t="s">
        <v>493</v>
      </c>
      <c r="W15" s="5">
        <v>1</v>
      </c>
      <c r="X15" s="5" t="s">
        <v>244</v>
      </c>
      <c r="Y15" s="5">
        <v>1</v>
      </c>
      <c r="Z15" s="5" t="s">
        <v>244</v>
      </c>
      <c r="AA15" s="5">
        <v>1</v>
      </c>
      <c r="AB15" s="5" t="s">
        <v>244</v>
      </c>
      <c r="AC15" s="5" t="s">
        <v>494</v>
      </c>
      <c r="AH15" s="5" t="s">
        <v>299</v>
      </c>
      <c r="AI15" s="5" t="s">
        <v>300</v>
      </c>
      <c r="AJ15" s="5" t="s">
        <v>487</v>
      </c>
      <c r="AK15" s="3" t="s">
        <v>343</v>
      </c>
      <c r="AL15" s="3" t="s">
        <v>344</v>
      </c>
      <c r="AM15" s="3" t="s">
        <v>345</v>
      </c>
      <c r="AN15" s="5">
        <v>60344.83</v>
      </c>
      <c r="AO15" s="5">
        <v>70000</v>
      </c>
      <c r="AR15" s="5" t="s">
        <v>304</v>
      </c>
      <c r="AS15" s="5" t="s">
        <v>292</v>
      </c>
      <c r="AT15" s="5" t="s">
        <v>305</v>
      </c>
      <c r="AU15" s="5" t="s">
        <v>495</v>
      </c>
      <c r="AW15" s="3" t="s">
        <v>344</v>
      </c>
      <c r="AX15" s="3" t="s">
        <v>345</v>
      </c>
      <c r="AY15" s="4" t="s">
        <v>496</v>
      </c>
      <c r="AZ15" s="5" t="s">
        <v>308</v>
      </c>
      <c r="BA15" s="5" t="s">
        <v>332</v>
      </c>
      <c r="BB15" s="5" t="s">
        <v>333</v>
      </c>
      <c r="BC15" s="5">
        <v>1290</v>
      </c>
      <c r="BD15" s="5" t="s">
        <v>255</v>
      </c>
      <c r="BE15" s="5">
        <v>1290</v>
      </c>
      <c r="BF15" s="5" t="s">
        <v>311</v>
      </c>
      <c r="BG15" s="4" t="s">
        <v>497</v>
      </c>
      <c r="BH15" s="4" t="s">
        <v>497</v>
      </c>
      <c r="BI15" s="4" t="s">
        <v>848</v>
      </c>
      <c r="BJ15" s="4" t="s">
        <v>849</v>
      </c>
      <c r="BK15" s="5" t="s">
        <v>314</v>
      </c>
      <c r="BL15" s="10">
        <v>44482</v>
      </c>
      <c r="BM15" s="10">
        <v>44482</v>
      </c>
      <c r="BN15" s="5" t="s">
        <v>315</v>
      </c>
    </row>
    <row r="16" spans="1:66" s="5" customFormat="1" x14ac:dyDescent="0.25">
      <c r="A16" s="5">
        <v>2021</v>
      </c>
      <c r="B16" s="21" t="s">
        <v>585</v>
      </c>
      <c r="C16" s="21" t="s">
        <v>841</v>
      </c>
      <c r="D16" s="5" t="s">
        <v>149</v>
      </c>
      <c r="E16" s="5" t="s">
        <v>152</v>
      </c>
      <c r="F16" s="5" t="s">
        <v>156</v>
      </c>
      <c r="G16" s="5" t="s">
        <v>753</v>
      </c>
      <c r="H16" s="5" t="s">
        <v>289</v>
      </c>
      <c r="I16" s="4" t="s">
        <v>358</v>
      </c>
      <c r="J16" s="5" t="s">
        <v>754</v>
      </c>
      <c r="K16" s="5">
        <v>1291</v>
      </c>
      <c r="L16" s="5" t="s">
        <v>292</v>
      </c>
      <c r="M16" s="5" t="s">
        <v>292</v>
      </c>
      <c r="N16" s="5" t="s">
        <v>292</v>
      </c>
      <c r="O16" s="5" t="s">
        <v>755</v>
      </c>
      <c r="P16" s="5" t="s">
        <v>756</v>
      </c>
      <c r="Q16" s="5" t="s">
        <v>164</v>
      </c>
      <c r="R16" s="5" t="s">
        <v>757</v>
      </c>
      <c r="S16" s="5" t="s">
        <v>758</v>
      </c>
      <c r="U16" s="5" t="s">
        <v>189</v>
      </c>
      <c r="V16" s="5" t="s">
        <v>759</v>
      </c>
      <c r="W16" s="5">
        <v>1</v>
      </c>
      <c r="X16" s="5" t="s">
        <v>244</v>
      </c>
      <c r="Y16" s="5">
        <v>1</v>
      </c>
      <c r="Z16" s="5" t="s">
        <v>244</v>
      </c>
      <c r="AA16" s="5">
        <v>1</v>
      </c>
      <c r="AB16" s="5" t="s">
        <v>244</v>
      </c>
      <c r="AC16" s="5" t="s">
        <v>760</v>
      </c>
      <c r="AH16" s="5" t="s">
        <v>299</v>
      </c>
      <c r="AI16" s="5" t="s">
        <v>300</v>
      </c>
      <c r="AJ16" s="5" t="s">
        <v>753</v>
      </c>
      <c r="AK16" s="3" t="s">
        <v>343</v>
      </c>
      <c r="AL16" s="3" t="s">
        <v>344</v>
      </c>
      <c r="AM16" s="3" t="s">
        <v>345</v>
      </c>
      <c r="AN16" s="5">
        <v>379310.35</v>
      </c>
      <c r="AO16" s="5">
        <v>440000.01</v>
      </c>
      <c r="AR16" s="5" t="s">
        <v>304</v>
      </c>
      <c r="AS16" s="5" t="s">
        <v>292</v>
      </c>
      <c r="AT16" s="5" t="s">
        <v>305</v>
      </c>
      <c r="AU16" s="5" t="s">
        <v>761</v>
      </c>
      <c r="AW16" s="3" t="s">
        <v>344</v>
      </c>
      <c r="AX16" s="3" t="s">
        <v>345</v>
      </c>
      <c r="AY16" s="4" t="s">
        <v>762</v>
      </c>
      <c r="AZ16" s="5" t="s">
        <v>308</v>
      </c>
      <c r="BA16" s="5" t="s">
        <v>332</v>
      </c>
      <c r="BB16" s="5" t="s">
        <v>333</v>
      </c>
      <c r="BC16" s="5">
        <v>1291</v>
      </c>
      <c r="BD16" s="5" t="s">
        <v>255</v>
      </c>
      <c r="BE16" s="5">
        <v>1291</v>
      </c>
      <c r="BF16" s="5" t="s">
        <v>311</v>
      </c>
      <c r="BG16" s="4" t="s">
        <v>763</v>
      </c>
      <c r="BH16" s="4" t="s">
        <v>763</v>
      </c>
      <c r="BI16" s="4" t="s">
        <v>764</v>
      </c>
      <c r="BJ16" s="4" t="s">
        <v>850</v>
      </c>
      <c r="BK16" s="5" t="s">
        <v>314</v>
      </c>
      <c r="BL16" s="10">
        <v>44482</v>
      </c>
      <c r="BM16" s="10">
        <v>44482</v>
      </c>
      <c r="BN16" s="5" t="s">
        <v>315</v>
      </c>
    </row>
    <row r="17" spans="1:66" s="5" customFormat="1" x14ac:dyDescent="0.25">
      <c r="A17" s="5">
        <v>2021</v>
      </c>
      <c r="B17" s="21" t="s">
        <v>585</v>
      </c>
      <c r="C17" s="21" t="s">
        <v>841</v>
      </c>
      <c r="D17" s="5" t="s">
        <v>149</v>
      </c>
      <c r="E17" s="5" t="s">
        <v>152</v>
      </c>
      <c r="F17" s="5" t="s">
        <v>156</v>
      </c>
      <c r="G17" s="5" t="s">
        <v>731</v>
      </c>
      <c r="H17" s="5" t="s">
        <v>289</v>
      </c>
      <c r="I17" s="4" t="s">
        <v>358</v>
      </c>
      <c r="J17" s="5" t="s">
        <v>732</v>
      </c>
      <c r="K17" s="5">
        <v>1292</v>
      </c>
      <c r="L17" s="5" t="s">
        <v>292</v>
      </c>
      <c r="M17" s="5" t="s">
        <v>292</v>
      </c>
      <c r="N17" s="5" t="s">
        <v>292</v>
      </c>
      <c r="O17" s="5" t="s">
        <v>733</v>
      </c>
      <c r="P17" s="5" t="s">
        <v>734</v>
      </c>
      <c r="Q17" s="5" t="s">
        <v>164</v>
      </c>
      <c r="R17" s="5" t="s">
        <v>684</v>
      </c>
      <c r="S17" s="5" t="s">
        <v>685</v>
      </c>
      <c r="T17" s="5" t="s">
        <v>551</v>
      </c>
      <c r="U17" s="5" t="s">
        <v>189</v>
      </c>
      <c r="V17" s="5" t="s">
        <v>687</v>
      </c>
      <c r="W17" s="5">
        <v>1</v>
      </c>
      <c r="X17" s="5" t="s">
        <v>244</v>
      </c>
      <c r="Y17" s="5">
        <v>1</v>
      </c>
      <c r="Z17" s="5" t="s">
        <v>244</v>
      </c>
      <c r="AA17" s="5">
        <v>1</v>
      </c>
      <c r="AB17" s="5" t="s">
        <v>244</v>
      </c>
      <c r="AC17" s="5" t="s">
        <v>735</v>
      </c>
      <c r="AH17" s="5" t="s">
        <v>299</v>
      </c>
      <c r="AI17" s="5" t="s">
        <v>300</v>
      </c>
      <c r="AJ17" s="5" t="s">
        <v>731</v>
      </c>
      <c r="AK17" s="3" t="s">
        <v>343</v>
      </c>
      <c r="AL17" s="3" t="s">
        <v>344</v>
      </c>
      <c r="AM17" s="3" t="s">
        <v>345</v>
      </c>
      <c r="AN17" s="5">
        <v>84482.76</v>
      </c>
      <c r="AO17" s="5">
        <v>98000</v>
      </c>
      <c r="AR17" s="5" t="s">
        <v>304</v>
      </c>
      <c r="AS17" s="5" t="s">
        <v>292</v>
      </c>
      <c r="AT17" s="5" t="s">
        <v>305</v>
      </c>
      <c r="AU17" s="5" t="s">
        <v>736</v>
      </c>
      <c r="AW17" s="3" t="s">
        <v>344</v>
      </c>
      <c r="AX17" s="3" t="s">
        <v>345</v>
      </c>
      <c r="AY17" s="4" t="s">
        <v>737</v>
      </c>
      <c r="AZ17" s="5" t="s">
        <v>308</v>
      </c>
      <c r="BA17" s="5" t="s">
        <v>332</v>
      </c>
      <c r="BB17" s="5" t="s">
        <v>333</v>
      </c>
      <c r="BC17" s="5">
        <v>1292</v>
      </c>
      <c r="BD17" s="5" t="s">
        <v>255</v>
      </c>
      <c r="BE17" s="5">
        <v>1292</v>
      </c>
      <c r="BF17" s="5" t="s">
        <v>311</v>
      </c>
      <c r="BG17" s="4" t="s">
        <v>738</v>
      </c>
      <c r="BH17" s="4" t="s">
        <v>738</v>
      </c>
      <c r="BI17" s="4" t="s">
        <v>739</v>
      </c>
      <c r="BJ17" s="4" t="s">
        <v>851</v>
      </c>
      <c r="BK17" s="5" t="s">
        <v>314</v>
      </c>
      <c r="BL17" s="10">
        <v>44482</v>
      </c>
      <c r="BM17" s="10">
        <v>44482</v>
      </c>
      <c r="BN17" s="5" t="s">
        <v>315</v>
      </c>
    </row>
    <row r="18" spans="1:66" s="5" customFormat="1" x14ac:dyDescent="0.25">
      <c r="A18" s="5">
        <v>2021</v>
      </c>
      <c r="B18" s="21" t="s">
        <v>585</v>
      </c>
      <c r="C18" s="21" t="s">
        <v>841</v>
      </c>
      <c r="D18" s="5" t="s">
        <v>149</v>
      </c>
      <c r="E18" s="5" t="s">
        <v>152</v>
      </c>
      <c r="F18" s="5" t="s">
        <v>156</v>
      </c>
      <c r="G18" s="5" t="s">
        <v>519</v>
      </c>
      <c r="H18" s="5" t="s">
        <v>289</v>
      </c>
      <c r="I18" s="4" t="s">
        <v>358</v>
      </c>
      <c r="J18" s="5" t="s">
        <v>520</v>
      </c>
      <c r="K18" s="5">
        <v>1294</v>
      </c>
      <c r="L18" s="5" t="s">
        <v>505</v>
      </c>
      <c r="M18" s="5" t="s">
        <v>506</v>
      </c>
      <c r="N18" s="5" t="s">
        <v>507</v>
      </c>
      <c r="O18" s="5" t="s">
        <v>292</v>
      </c>
      <c r="P18" s="5" t="s">
        <v>508</v>
      </c>
      <c r="Q18" s="5" t="s">
        <v>164</v>
      </c>
      <c r="R18" s="5" t="s">
        <v>509</v>
      </c>
      <c r="S18" s="5" t="s">
        <v>510</v>
      </c>
      <c r="U18" s="5" t="s">
        <v>198</v>
      </c>
      <c r="V18" s="5" t="s">
        <v>511</v>
      </c>
      <c r="W18" s="5">
        <v>1</v>
      </c>
      <c r="X18" s="5" t="s">
        <v>244</v>
      </c>
      <c r="Y18" s="5">
        <v>1</v>
      </c>
      <c r="Z18" s="5" t="s">
        <v>244</v>
      </c>
      <c r="AA18" s="5">
        <v>1</v>
      </c>
      <c r="AB18" s="5" t="s">
        <v>244</v>
      </c>
      <c r="AC18" s="5" t="s">
        <v>512</v>
      </c>
      <c r="AH18" s="5" t="s">
        <v>299</v>
      </c>
      <c r="AI18" s="5" t="s">
        <v>300</v>
      </c>
      <c r="AJ18" s="5" t="s">
        <v>519</v>
      </c>
      <c r="AK18" s="3" t="s">
        <v>328</v>
      </c>
      <c r="AL18" s="3" t="s">
        <v>521</v>
      </c>
      <c r="AM18" s="3" t="s">
        <v>522</v>
      </c>
      <c r="AN18" s="5">
        <v>375000</v>
      </c>
      <c r="AO18" s="5">
        <v>435000</v>
      </c>
      <c r="AR18" s="5" t="s">
        <v>304</v>
      </c>
      <c r="AS18" s="5" t="s">
        <v>292</v>
      </c>
      <c r="AT18" s="5" t="s">
        <v>305</v>
      </c>
      <c r="AU18" s="5" t="s">
        <v>523</v>
      </c>
      <c r="AW18" s="3" t="s">
        <v>521</v>
      </c>
      <c r="AX18" s="3" t="s">
        <v>522</v>
      </c>
      <c r="AY18" s="4" t="s">
        <v>524</v>
      </c>
      <c r="AZ18" s="5" t="s">
        <v>308</v>
      </c>
      <c r="BA18" s="5" t="s">
        <v>332</v>
      </c>
      <c r="BB18" s="5" t="s">
        <v>333</v>
      </c>
      <c r="BC18" s="5">
        <v>1294</v>
      </c>
      <c r="BD18" s="5" t="s">
        <v>255</v>
      </c>
      <c r="BE18" s="5">
        <v>1294</v>
      </c>
      <c r="BF18" s="5" t="s">
        <v>311</v>
      </c>
      <c r="BG18" s="4" t="s">
        <v>525</v>
      </c>
      <c r="BH18" s="4" t="s">
        <v>525</v>
      </c>
      <c r="BI18" s="4" t="s">
        <v>526</v>
      </c>
      <c r="BJ18" s="4" t="s">
        <v>527</v>
      </c>
      <c r="BK18" s="5" t="s">
        <v>314</v>
      </c>
      <c r="BL18" s="10">
        <v>44482</v>
      </c>
      <c r="BM18" s="10">
        <v>44482</v>
      </c>
      <c r="BN18" s="5" t="s">
        <v>315</v>
      </c>
    </row>
    <row r="19" spans="1:66" s="5" customFormat="1" x14ac:dyDescent="0.25">
      <c r="A19" s="5">
        <v>2021</v>
      </c>
      <c r="B19" s="21" t="s">
        <v>585</v>
      </c>
      <c r="C19" s="21" t="s">
        <v>841</v>
      </c>
      <c r="D19" s="5" t="s">
        <v>149</v>
      </c>
      <c r="E19" s="5" t="s">
        <v>152</v>
      </c>
      <c r="F19" s="5" t="s">
        <v>156</v>
      </c>
      <c r="G19" s="5" t="s">
        <v>316</v>
      </c>
      <c r="H19" s="5" t="s">
        <v>289</v>
      </c>
      <c r="I19" s="4" t="s">
        <v>358</v>
      </c>
      <c r="J19" s="5" t="s">
        <v>317</v>
      </c>
      <c r="K19" s="5">
        <v>1295</v>
      </c>
      <c r="L19" s="5" t="s">
        <v>318</v>
      </c>
      <c r="M19" s="5" t="s">
        <v>319</v>
      </c>
      <c r="N19" s="5" t="s">
        <v>320</v>
      </c>
      <c r="O19" s="5" t="s">
        <v>292</v>
      </c>
      <c r="P19" s="5" t="s">
        <v>321</v>
      </c>
      <c r="Q19" s="5" t="s">
        <v>164</v>
      </c>
      <c r="R19" s="5" t="s">
        <v>322</v>
      </c>
      <c r="S19" s="5" t="s">
        <v>323</v>
      </c>
      <c r="T19" s="5" t="s">
        <v>324</v>
      </c>
      <c r="U19" s="5" t="s">
        <v>189</v>
      </c>
      <c r="V19" s="5" t="s">
        <v>325</v>
      </c>
      <c r="W19" s="5">
        <v>1</v>
      </c>
      <c r="X19" s="5" t="s">
        <v>244</v>
      </c>
      <c r="Y19" s="5">
        <v>1</v>
      </c>
      <c r="Z19" s="5" t="s">
        <v>244</v>
      </c>
      <c r="AA19" s="5">
        <v>1</v>
      </c>
      <c r="AB19" s="5" t="s">
        <v>244</v>
      </c>
      <c r="AC19" s="5" t="s">
        <v>326</v>
      </c>
      <c r="AH19" s="5" t="s">
        <v>299</v>
      </c>
      <c r="AI19" s="5" t="s">
        <v>300</v>
      </c>
      <c r="AJ19" s="5" t="s">
        <v>316</v>
      </c>
      <c r="AK19" s="3" t="s">
        <v>327</v>
      </c>
      <c r="AL19" s="3" t="s">
        <v>328</v>
      </c>
      <c r="AM19" s="3" t="s">
        <v>329</v>
      </c>
      <c r="AN19" s="5">
        <v>375000</v>
      </c>
      <c r="AO19" s="5">
        <v>435000</v>
      </c>
      <c r="AR19" s="5" t="s">
        <v>304</v>
      </c>
      <c r="AS19" s="5" t="s">
        <v>292</v>
      </c>
      <c r="AT19" s="5" t="s">
        <v>305</v>
      </c>
      <c r="AU19" s="5" t="s">
        <v>330</v>
      </c>
      <c r="AW19" s="3" t="s">
        <v>328</v>
      </c>
      <c r="AX19" s="3" t="s">
        <v>329</v>
      </c>
      <c r="AY19" s="4" t="s">
        <v>331</v>
      </c>
      <c r="AZ19" s="5" t="s">
        <v>308</v>
      </c>
      <c r="BA19" s="5" t="s">
        <v>332</v>
      </c>
      <c r="BB19" s="5" t="s">
        <v>333</v>
      </c>
      <c r="BC19" s="5">
        <v>1295</v>
      </c>
      <c r="BD19" s="5" t="s">
        <v>255</v>
      </c>
      <c r="BE19" s="5">
        <v>1295</v>
      </c>
      <c r="BF19" s="5" t="s">
        <v>311</v>
      </c>
      <c r="BG19" s="4" t="s">
        <v>334</v>
      </c>
      <c r="BH19" s="4" t="s">
        <v>334</v>
      </c>
      <c r="BI19" s="4" t="s">
        <v>335</v>
      </c>
      <c r="BJ19" s="4" t="s">
        <v>852</v>
      </c>
      <c r="BK19" s="5" t="s">
        <v>314</v>
      </c>
      <c r="BL19" s="10">
        <v>44482</v>
      </c>
      <c r="BM19" s="10">
        <v>44482</v>
      </c>
      <c r="BN19" s="5" t="s">
        <v>315</v>
      </c>
    </row>
    <row r="20" spans="1:66" s="5" customFormat="1" x14ac:dyDescent="0.25">
      <c r="A20" s="5">
        <v>2021</v>
      </c>
      <c r="B20" s="21" t="s">
        <v>585</v>
      </c>
      <c r="C20" s="21" t="s">
        <v>841</v>
      </c>
      <c r="D20" s="5" t="s">
        <v>149</v>
      </c>
      <c r="E20" s="5" t="s">
        <v>152</v>
      </c>
      <c r="F20" s="5" t="s">
        <v>156</v>
      </c>
      <c r="G20" s="5" t="s">
        <v>435</v>
      </c>
      <c r="H20" s="5" t="s">
        <v>289</v>
      </c>
      <c r="I20" s="4" t="s">
        <v>358</v>
      </c>
      <c r="J20" s="5" t="s">
        <v>436</v>
      </c>
      <c r="K20" s="5">
        <v>1296</v>
      </c>
      <c r="L20" s="5" t="s">
        <v>421</v>
      </c>
      <c r="M20" s="5" t="s">
        <v>422</v>
      </c>
      <c r="N20" s="5" t="s">
        <v>423</v>
      </c>
      <c r="O20" s="5" t="s">
        <v>292</v>
      </c>
      <c r="P20" s="5" t="s">
        <v>424</v>
      </c>
      <c r="Q20" s="5" t="s">
        <v>183</v>
      </c>
      <c r="R20" s="5" t="s">
        <v>425</v>
      </c>
      <c r="S20" s="5" t="s">
        <v>426</v>
      </c>
      <c r="T20" s="5" t="s">
        <v>427</v>
      </c>
      <c r="U20" s="5" t="s">
        <v>189</v>
      </c>
      <c r="V20" s="5" t="s">
        <v>428</v>
      </c>
      <c r="W20" s="5">
        <v>1</v>
      </c>
      <c r="X20" s="5" t="s">
        <v>244</v>
      </c>
      <c r="Y20" s="5">
        <v>1</v>
      </c>
      <c r="Z20" s="5" t="s">
        <v>244</v>
      </c>
      <c r="AA20" s="5">
        <v>1</v>
      </c>
      <c r="AB20" s="5" t="s">
        <v>244</v>
      </c>
      <c r="AC20" s="5" t="s">
        <v>429</v>
      </c>
      <c r="AH20" s="5" t="s">
        <v>299</v>
      </c>
      <c r="AI20" s="5" t="s">
        <v>300</v>
      </c>
      <c r="AJ20" s="5" t="s">
        <v>435</v>
      </c>
      <c r="AK20" s="3" t="s">
        <v>437</v>
      </c>
      <c r="AL20" s="3" t="s">
        <v>438</v>
      </c>
      <c r="AM20" s="3" t="s">
        <v>439</v>
      </c>
      <c r="AN20" s="5">
        <v>375000</v>
      </c>
      <c r="AO20" s="5">
        <v>435000</v>
      </c>
      <c r="AR20" s="5" t="s">
        <v>304</v>
      </c>
      <c r="AS20" s="5" t="s">
        <v>292</v>
      </c>
      <c r="AT20" s="5" t="s">
        <v>305</v>
      </c>
      <c r="AU20" s="5" t="s">
        <v>440</v>
      </c>
      <c r="AW20" s="3" t="s">
        <v>438</v>
      </c>
      <c r="AX20" s="3" t="s">
        <v>439</v>
      </c>
      <c r="AY20" s="4" t="s">
        <v>441</v>
      </c>
      <c r="AZ20" s="5" t="s">
        <v>308</v>
      </c>
      <c r="BA20" s="5" t="s">
        <v>332</v>
      </c>
      <c r="BB20" s="5" t="s">
        <v>333</v>
      </c>
      <c r="BC20" s="5">
        <v>1296</v>
      </c>
      <c r="BD20" s="5" t="s">
        <v>255</v>
      </c>
      <c r="BE20" s="5">
        <v>1296</v>
      </c>
      <c r="BF20" s="5" t="s">
        <v>311</v>
      </c>
      <c r="BG20" s="4" t="s">
        <v>442</v>
      </c>
      <c r="BH20" s="4" t="s">
        <v>442</v>
      </c>
      <c r="BI20" s="4" t="s">
        <v>443</v>
      </c>
      <c r="BJ20" s="4" t="s">
        <v>853</v>
      </c>
      <c r="BK20" s="5" t="s">
        <v>314</v>
      </c>
      <c r="BL20" s="10">
        <v>44482</v>
      </c>
      <c r="BM20" s="10">
        <v>44482</v>
      </c>
      <c r="BN20" s="5" t="s">
        <v>315</v>
      </c>
    </row>
    <row r="21" spans="1:66" s="5" customFormat="1" x14ac:dyDescent="0.25">
      <c r="A21" s="5">
        <v>2021</v>
      </c>
      <c r="B21" s="21" t="s">
        <v>585</v>
      </c>
      <c r="C21" s="21" t="s">
        <v>841</v>
      </c>
      <c r="D21" s="5" t="s">
        <v>149</v>
      </c>
      <c r="E21" s="5" t="s">
        <v>152</v>
      </c>
      <c r="F21" s="5" t="s">
        <v>156</v>
      </c>
      <c r="G21" s="5" t="s">
        <v>765</v>
      </c>
      <c r="H21" s="5" t="s">
        <v>289</v>
      </c>
      <c r="I21" s="4" t="s">
        <v>358</v>
      </c>
      <c r="J21" s="5" t="s">
        <v>766</v>
      </c>
      <c r="K21" s="5">
        <v>1297</v>
      </c>
      <c r="L21" s="5" t="s">
        <v>292</v>
      </c>
      <c r="M21" s="5" t="s">
        <v>292</v>
      </c>
      <c r="N21" s="5" t="s">
        <v>292</v>
      </c>
      <c r="O21" s="5" t="s">
        <v>767</v>
      </c>
      <c r="P21" s="5" t="s">
        <v>768</v>
      </c>
      <c r="Q21" s="5" t="s">
        <v>164</v>
      </c>
      <c r="R21" s="5" t="s">
        <v>769</v>
      </c>
      <c r="S21" s="5" t="s">
        <v>770</v>
      </c>
      <c r="U21" s="5" t="s">
        <v>189</v>
      </c>
      <c r="V21" s="5" t="s">
        <v>771</v>
      </c>
      <c r="W21" s="5">
        <v>1</v>
      </c>
      <c r="X21" s="5" t="s">
        <v>244</v>
      </c>
      <c r="Y21" s="5">
        <v>1</v>
      </c>
      <c r="Z21" s="5" t="s">
        <v>244</v>
      </c>
      <c r="AA21" s="5">
        <v>1</v>
      </c>
      <c r="AB21" s="5" t="s">
        <v>244</v>
      </c>
      <c r="AC21" s="5" t="s">
        <v>772</v>
      </c>
      <c r="AH21" s="5" t="s">
        <v>299</v>
      </c>
      <c r="AI21" s="5" t="s">
        <v>300</v>
      </c>
      <c r="AJ21" s="5" t="s">
        <v>765</v>
      </c>
      <c r="AK21" s="3" t="s">
        <v>327</v>
      </c>
      <c r="AL21" s="3" t="s">
        <v>328</v>
      </c>
      <c r="AM21" s="3" t="s">
        <v>329</v>
      </c>
      <c r="AN21" s="5">
        <v>375000</v>
      </c>
      <c r="AO21" s="5">
        <v>435000</v>
      </c>
      <c r="AR21" s="5" t="s">
        <v>304</v>
      </c>
      <c r="AS21" s="5" t="s">
        <v>292</v>
      </c>
      <c r="AT21" s="5" t="s">
        <v>305</v>
      </c>
      <c r="AU21" s="5" t="s">
        <v>773</v>
      </c>
      <c r="AW21" s="3" t="s">
        <v>328</v>
      </c>
      <c r="AX21" s="3" t="s">
        <v>329</v>
      </c>
      <c r="AY21" s="4" t="s">
        <v>774</v>
      </c>
      <c r="AZ21" s="5" t="s">
        <v>308</v>
      </c>
      <c r="BA21" s="5" t="s">
        <v>332</v>
      </c>
      <c r="BB21" s="5" t="s">
        <v>333</v>
      </c>
      <c r="BC21" s="5">
        <v>1297</v>
      </c>
      <c r="BD21" s="5" t="s">
        <v>255</v>
      </c>
      <c r="BE21" s="5">
        <v>1297</v>
      </c>
      <c r="BF21" s="5" t="s">
        <v>311</v>
      </c>
      <c r="BG21" s="4" t="s">
        <v>775</v>
      </c>
      <c r="BH21" s="4" t="s">
        <v>775</v>
      </c>
      <c r="BI21" s="4" t="s">
        <v>776</v>
      </c>
      <c r="BJ21" s="4" t="s">
        <v>854</v>
      </c>
      <c r="BK21" s="5" t="s">
        <v>314</v>
      </c>
      <c r="BL21" s="10">
        <v>44482</v>
      </c>
      <c r="BM21" s="10">
        <v>44482</v>
      </c>
      <c r="BN21" s="5" t="s">
        <v>315</v>
      </c>
    </row>
    <row r="22" spans="1:66" s="5" customFormat="1" x14ac:dyDescent="0.25">
      <c r="A22" s="5">
        <v>2021</v>
      </c>
      <c r="B22" s="21" t="s">
        <v>585</v>
      </c>
      <c r="C22" s="21" t="s">
        <v>841</v>
      </c>
      <c r="D22" s="5" t="s">
        <v>149</v>
      </c>
      <c r="E22" s="5" t="s">
        <v>152</v>
      </c>
      <c r="F22" s="5" t="s">
        <v>156</v>
      </c>
      <c r="G22" s="5" t="s">
        <v>645</v>
      </c>
      <c r="H22" s="5" t="s">
        <v>289</v>
      </c>
      <c r="I22" s="4" t="s">
        <v>358</v>
      </c>
      <c r="J22" s="5" t="s">
        <v>646</v>
      </c>
      <c r="K22" s="5">
        <v>1301</v>
      </c>
      <c r="L22" s="5" t="s">
        <v>292</v>
      </c>
      <c r="M22" s="5" t="s">
        <v>292</v>
      </c>
      <c r="N22" s="5" t="s">
        <v>292</v>
      </c>
      <c r="O22" s="5" t="s">
        <v>647</v>
      </c>
      <c r="P22" s="5" t="s">
        <v>648</v>
      </c>
      <c r="Q22" s="5" t="s">
        <v>164</v>
      </c>
      <c r="R22" s="5" t="s">
        <v>649</v>
      </c>
      <c r="S22" s="5" t="s">
        <v>650</v>
      </c>
      <c r="U22" s="5" t="s">
        <v>189</v>
      </c>
      <c r="V22" s="5" t="s">
        <v>651</v>
      </c>
      <c r="W22" s="5">
        <v>1</v>
      </c>
      <c r="X22" s="5" t="s">
        <v>244</v>
      </c>
      <c r="Y22" s="5">
        <v>1</v>
      </c>
      <c r="Z22" s="5" t="s">
        <v>244</v>
      </c>
      <c r="AA22" s="5">
        <v>1</v>
      </c>
      <c r="AB22" s="5" t="s">
        <v>244</v>
      </c>
      <c r="AC22" s="5" t="s">
        <v>365</v>
      </c>
      <c r="AH22" s="5" t="s">
        <v>299</v>
      </c>
      <c r="AI22" s="5" t="s">
        <v>300</v>
      </c>
      <c r="AJ22" s="5" t="s">
        <v>645</v>
      </c>
      <c r="AK22" s="3" t="s">
        <v>539</v>
      </c>
      <c r="AL22" s="3" t="s">
        <v>430</v>
      </c>
      <c r="AM22" s="3" t="s">
        <v>301</v>
      </c>
      <c r="AN22" s="5">
        <v>336206.9</v>
      </c>
      <c r="AO22" s="5">
        <v>390000</v>
      </c>
      <c r="AR22" s="5" t="s">
        <v>304</v>
      </c>
      <c r="AS22" s="5" t="s">
        <v>292</v>
      </c>
      <c r="AT22" s="5" t="s">
        <v>305</v>
      </c>
      <c r="AU22" s="5" t="s">
        <v>652</v>
      </c>
      <c r="AW22" s="3" t="s">
        <v>430</v>
      </c>
      <c r="AX22" s="3" t="s">
        <v>301</v>
      </c>
      <c r="AY22" s="4" t="s">
        <v>653</v>
      </c>
      <c r="AZ22" s="5" t="s">
        <v>308</v>
      </c>
      <c r="BA22" s="5" t="s">
        <v>332</v>
      </c>
      <c r="BB22" s="5" t="s">
        <v>333</v>
      </c>
      <c r="BC22" s="5">
        <v>1301</v>
      </c>
      <c r="BD22" s="5" t="s">
        <v>255</v>
      </c>
      <c r="BE22" s="5">
        <v>1301</v>
      </c>
      <c r="BF22" s="5" t="s">
        <v>311</v>
      </c>
      <c r="BG22" s="4" t="s">
        <v>654</v>
      </c>
      <c r="BH22" s="4" t="s">
        <v>654</v>
      </c>
      <c r="BI22" s="4" t="s">
        <v>655</v>
      </c>
      <c r="BJ22" s="4" t="s">
        <v>855</v>
      </c>
      <c r="BK22" s="5" t="s">
        <v>314</v>
      </c>
      <c r="BL22" s="10">
        <v>44482</v>
      </c>
      <c r="BM22" s="10">
        <v>44482</v>
      </c>
      <c r="BN22" s="5" t="s">
        <v>315</v>
      </c>
    </row>
    <row r="23" spans="1:66" s="5" customFormat="1" x14ac:dyDescent="0.25">
      <c r="A23" s="5">
        <v>2021</v>
      </c>
      <c r="B23" s="21" t="s">
        <v>585</v>
      </c>
      <c r="C23" s="21" t="s">
        <v>841</v>
      </c>
      <c r="D23" s="5" t="s">
        <v>149</v>
      </c>
      <c r="E23" s="5" t="s">
        <v>152</v>
      </c>
      <c r="F23" s="5" t="s">
        <v>156</v>
      </c>
      <c r="G23" s="5" t="s">
        <v>656</v>
      </c>
      <c r="H23" s="5" t="s">
        <v>289</v>
      </c>
      <c r="I23" s="4" t="s">
        <v>358</v>
      </c>
      <c r="J23" s="5" t="s">
        <v>657</v>
      </c>
      <c r="K23" s="5">
        <v>1302</v>
      </c>
      <c r="L23" s="5" t="s">
        <v>292</v>
      </c>
      <c r="M23" s="5" t="s">
        <v>292</v>
      </c>
      <c r="N23" s="5" t="s">
        <v>292</v>
      </c>
      <c r="O23" s="5" t="s">
        <v>647</v>
      </c>
      <c r="P23" s="5" t="s">
        <v>648</v>
      </c>
      <c r="Q23" s="5" t="s">
        <v>164</v>
      </c>
      <c r="R23" s="5" t="s">
        <v>649</v>
      </c>
      <c r="S23" s="5" t="s">
        <v>650</v>
      </c>
      <c r="U23" s="5" t="s">
        <v>189</v>
      </c>
      <c r="V23" s="5" t="s">
        <v>651</v>
      </c>
      <c r="W23" s="5">
        <v>1</v>
      </c>
      <c r="X23" s="5" t="s">
        <v>244</v>
      </c>
      <c r="Y23" s="5">
        <v>1</v>
      </c>
      <c r="Z23" s="5" t="s">
        <v>244</v>
      </c>
      <c r="AA23" s="5">
        <v>1</v>
      </c>
      <c r="AB23" s="5" t="s">
        <v>244</v>
      </c>
      <c r="AC23" s="5" t="s">
        <v>365</v>
      </c>
      <c r="AH23" s="5" t="s">
        <v>299</v>
      </c>
      <c r="AI23" s="5" t="s">
        <v>300</v>
      </c>
      <c r="AJ23" s="5" t="s">
        <v>656</v>
      </c>
      <c r="AK23" s="3" t="s">
        <v>658</v>
      </c>
      <c r="AL23" s="3" t="s">
        <v>659</v>
      </c>
      <c r="AM23" s="3" t="s">
        <v>569</v>
      </c>
      <c r="AN23" s="5">
        <v>375000</v>
      </c>
      <c r="AO23" s="5">
        <v>435000</v>
      </c>
      <c r="AR23" s="5" t="s">
        <v>304</v>
      </c>
      <c r="AS23" s="5" t="s">
        <v>292</v>
      </c>
      <c r="AT23" s="5" t="s">
        <v>305</v>
      </c>
      <c r="AU23" s="5" t="s">
        <v>660</v>
      </c>
      <c r="AW23" s="3" t="s">
        <v>659</v>
      </c>
      <c r="AX23" s="3" t="s">
        <v>569</v>
      </c>
      <c r="AY23" s="4" t="s">
        <v>661</v>
      </c>
      <c r="AZ23" s="5" t="s">
        <v>308</v>
      </c>
      <c r="BA23" s="5" t="s">
        <v>332</v>
      </c>
      <c r="BB23" s="5" t="s">
        <v>333</v>
      </c>
      <c r="BC23" s="5">
        <v>1302</v>
      </c>
      <c r="BD23" s="5" t="s">
        <v>255</v>
      </c>
      <c r="BE23" s="5">
        <v>1302</v>
      </c>
      <c r="BF23" s="5" t="s">
        <v>311</v>
      </c>
      <c r="BG23" s="4" t="s">
        <v>662</v>
      </c>
      <c r="BH23" s="4" t="s">
        <v>662</v>
      </c>
      <c r="BI23" s="4" t="s">
        <v>663</v>
      </c>
      <c r="BJ23" s="4" t="s">
        <v>856</v>
      </c>
      <c r="BK23" s="5" t="s">
        <v>314</v>
      </c>
      <c r="BL23" s="10">
        <v>44482</v>
      </c>
      <c r="BM23" s="10">
        <v>44482</v>
      </c>
      <c r="BN23" s="5" t="s">
        <v>315</v>
      </c>
    </row>
    <row r="24" spans="1:66" s="5" customFormat="1" x14ac:dyDescent="0.25">
      <c r="A24" s="5">
        <v>2021</v>
      </c>
      <c r="B24" s="21" t="s">
        <v>585</v>
      </c>
      <c r="C24" s="21" t="s">
        <v>841</v>
      </c>
      <c r="D24" s="5" t="s">
        <v>149</v>
      </c>
      <c r="E24" s="5" t="s">
        <v>152</v>
      </c>
      <c r="F24" s="5" t="s">
        <v>156</v>
      </c>
      <c r="G24" s="5" t="s">
        <v>740</v>
      </c>
      <c r="H24" s="5" t="s">
        <v>289</v>
      </c>
      <c r="I24" s="4" t="s">
        <v>358</v>
      </c>
      <c r="J24" s="5" t="s">
        <v>741</v>
      </c>
      <c r="K24" s="5">
        <v>1303</v>
      </c>
      <c r="L24" s="5" t="s">
        <v>292</v>
      </c>
      <c r="M24" s="5" t="s">
        <v>292</v>
      </c>
      <c r="N24" s="5" t="s">
        <v>292</v>
      </c>
      <c r="O24" s="5" t="s">
        <v>742</v>
      </c>
      <c r="P24" s="5" t="s">
        <v>743</v>
      </c>
      <c r="Q24" s="5" t="s">
        <v>164</v>
      </c>
      <c r="R24" s="5" t="s">
        <v>744</v>
      </c>
      <c r="S24" s="5" t="s">
        <v>670</v>
      </c>
      <c r="T24" s="5" t="s">
        <v>745</v>
      </c>
      <c r="U24" s="5" t="s">
        <v>198</v>
      </c>
      <c r="V24" s="5" t="s">
        <v>746</v>
      </c>
      <c r="W24" s="5">
        <v>1</v>
      </c>
      <c r="X24" s="5" t="s">
        <v>244</v>
      </c>
      <c r="Y24" s="5">
        <v>1</v>
      </c>
      <c r="Z24" s="5" t="s">
        <v>244</v>
      </c>
      <c r="AA24" s="5">
        <v>1</v>
      </c>
      <c r="AB24" s="5" t="s">
        <v>244</v>
      </c>
      <c r="AC24" s="5" t="s">
        <v>747</v>
      </c>
      <c r="AH24" s="5" t="s">
        <v>299</v>
      </c>
      <c r="AI24" s="5" t="s">
        <v>300</v>
      </c>
      <c r="AJ24" s="5" t="s">
        <v>740</v>
      </c>
      <c r="AK24" s="3" t="s">
        <v>748</v>
      </c>
      <c r="AL24" s="3" t="s">
        <v>439</v>
      </c>
      <c r="AM24" s="3" t="s">
        <v>749</v>
      </c>
      <c r="AN24" s="5">
        <v>366379.31</v>
      </c>
      <c r="AO24" s="5">
        <v>425000</v>
      </c>
      <c r="AR24" s="5" t="s">
        <v>304</v>
      </c>
      <c r="AS24" s="5" t="s">
        <v>292</v>
      </c>
      <c r="AT24" s="5" t="s">
        <v>305</v>
      </c>
      <c r="AU24" s="5" t="s">
        <v>750</v>
      </c>
      <c r="AW24" s="3" t="s">
        <v>439</v>
      </c>
      <c r="AX24" s="3" t="s">
        <v>749</v>
      </c>
      <c r="AY24" s="4" t="s">
        <v>751</v>
      </c>
      <c r="AZ24" s="5" t="s">
        <v>308</v>
      </c>
      <c r="BA24" s="5" t="s">
        <v>332</v>
      </c>
      <c r="BB24" s="5" t="s">
        <v>333</v>
      </c>
      <c r="BC24" s="5">
        <v>1303</v>
      </c>
      <c r="BD24" s="5" t="s">
        <v>255</v>
      </c>
      <c r="BE24" s="5">
        <v>1303</v>
      </c>
      <c r="BF24" s="5" t="s">
        <v>311</v>
      </c>
      <c r="BG24" s="4" t="s">
        <v>752</v>
      </c>
      <c r="BH24" s="4" t="s">
        <v>752</v>
      </c>
      <c r="BI24" s="4" t="s">
        <v>857</v>
      </c>
      <c r="BJ24" s="4" t="s">
        <v>858</v>
      </c>
      <c r="BK24" s="5" t="s">
        <v>314</v>
      </c>
      <c r="BL24" s="10">
        <v>44482</v>
      </c>
      <c r="BM24" s="10">
        <v>44482</v>
      </c>
      <c r="BN24" s="5" t="s">
        <v>315</v>
      </c>
    </row>
    <row r="25" spans="1:66" s="5" customFormat="1" x14ac:dyDescent="0.25">
      <c r="A25" s="5">
        <v>2021</v>
      </c>
      <c r="B25" s="21" t="s">
        <v>585</v>
      </c>
      <c r="C25" s="21" t="s">
        <v>841</v>
      </c>
      <c r="D25" s="5" t="s">
        <v>149</v>
      </c>
      <c r="E25" s="5" t="s">
        <v>152</v>
      </c>
      <c r="F25" s="5" t="s">
        <v>156</v>
      </c>
      <c r="G25" s="5" t="s">
        <v>718</v>
      </c>
      <c r="H25" s="5" t="s">
        <v>289</v>
      </c>
      <c r="I25" s="4" t="s">
        <v>358</v>
      </c>
      <c r="J25" s="5" t="s">
        <v>719</v>
      </c>
      <c r="K25" s="5">
        <v>1304</v>
      </c>
      <c r="L25" s="5" t="s">
        <v>292</v>
      </c>
      <c r="M25" s="5" t="s">
        <v>292</v>
      </c>
      <c r="N25" s="5" t="s">
        <v>292</v>
      </c>
      <c r="O25" s="5" t="s">
        <v>709</v>
      </c>
      <c r="P25" s="5" t="s">
        <v>710</v>
      </c>
      <c r="Q25" s="5" t="s">
        <v>164</v>
      </c>
      <c r="R25" s="5" t="s">
        <v>711</v>
      </c>
      <c r="S25" s="5" t="s">
        <v>712</v>
      </c>
      <c r="U25" s="5" t="s">
        <v>198</v>
      </c>
      <c r="V25" s="5" t="s">
        <v>393</v>
      </c>
      <c r="W25" s="5">
        <v>1</v>
      </c>
      <c r="X25" s="5" t="s">
        <v>244</v>
      </c>
      <c r="Y25" s="5">
        <v>1</v>
      </c>
      <c r="Z25" s="5" t="s">
        <v>244</v>
      </c>
      <c r="AA25" s="5">
        <v>1</v>
      </c>
      <c r="AB25" s="5" t="s">
        <v>244</v>
      </c>
      <c r="AC25" s="5" t="s">
        <v>713</v>
      </c>
      <c r="AH25" s="5" t="s">
        <v>299</v>
      </c>
      <c r="AI25" s="5" t="s">
        <v>300</v>
      </c>
      <c r="AJ25" s="5" t="s">
        <v>718</v>
      </c>
      <c r="AK25" s="3" t="s">
        <v>466</v>
      </c>
      <c r="AL25" s="3" t="s">
        <v>467</v>
      </c>
      <c r="AM25" s="3" t="s">
        <v>720</v>
      </c>
      <c r="AN25" s="5">
        <v>86258.62</v>
      </c>
      <c r="AO25" s="5">
        <v>100060</v>
      </c>
      <c r="AR25" s="5" t="s">
        <v>304</v>
      </c>
      <c r="AS25" s="5" t="s">
        <v>292</v>
      </c>
      <c r="AT25" s="5" t="s">
        <v>305</v>
      </c>
      <c r="AU25" s="5" t="s">
        <v>721</v>
      </c>
      <c r="AW25" s="3" t="s">
        <v>467</v>
      </c>
      <c r="AX25" s="3" t="s">
        <v>720</v>
      </c>
      <c r="AY25" s="4" t="s">
        <v>722</v>
      </c>
      <c r="AZ25" s="5" t="s">
        <v>308</v>
      </c>
      <c r="BA25" s="5" t="s">
        <v>332</v>
      </c>
      <c r="BB25" s="5" t="s">
        <v>333</v>
      </c>
      <c r="BC25" s="5">
        <v>1304</v>
      </c>
      <c r="BD25" s="5" t="s">
        <v>255</v>
      </c>
      <c r="BE25" s="5">
        <v>1304</v>
      </c>
      <c r="BF25" s="5" t="s">
        <v>311</v>
      </c>
      <c r="BG25" s="4" t="s">
        <v>723</v>
      </c>
      <c r="BH25" s="4" t="s">
        <v>723</v>
      </c>
      <c r="BI25" s="4" t="s">
        <v>724</v>
      </c>
      <c r="BJ25" s="4" t="s">
        <v>859</v>
      </c>
      <c r="BK25" s="5" t="s">
        <v>314</v>
      </c>
      <c r="BL25" s="10">
        <v>44482</v>
      </c>
      <c r="BM25" s="10">
        <v>44482</v>
      </c>
      <c r="BN25" s="5" t="s">
        <v>315</v>
      </c>
    </row>
    <row r="26" spans="1:66" s="5" customFormat="1" x14ac:dyDescent="0.25">
      <c r="A26" s="5">
        <v>2021</v>
      </c>
      <c r="B26" s="21" t="s">
        <v>585</v>
      </c>
      <c r="C26" s="21" t="s">
        <v>841</v>
      </c>
      <c r="D26" s="5" t="s">
        <v>149</v>
      </c>
      <c r="E26" s="5" t="s">
        <v>152</v>
      </c>
      <c r="F26" s="5" t="s">
        <v>156</v>
      </c>
      <c r="G26" s="5" t="s">
        <v>528</v>
      </c>
      <c r="H26" s="5" t="s">
        <v>289</v>
      </c>
      <c r="I26" s="4" t="s">
        <v>358</v>
      </c>
      <c r="J26" s="5" t="s">
        <v>529</v>
      </c>
      <c r="K26" s="5">
        <v>1305</v>
      </c>
      <c r="L26" s="5" t="s">
        <v>530</v>
      </c>
      <c r="M26" s="5" t="s">
        <v>531</v>
      </c>
      <c r="N26" s="5" t="s">
        <v>532</v>
      </c>
      <c r="O26" s="5" t="s">
        <v>292</v>
      </c>
      <c r="P26" s="5" t="s">
        <v>533</v>
      </c>
      <c r="Q26" s="5" t="s">
        <v>166</v>
      </c>
      <c r="R26" s="5" t="s">
        <v>534</v>
      </c>
      <c r="S26" s="5" t="s">
        <v>535</v>
      </c>
      <c r="T26" s="5" t="s">
        <v>536</v>
      </c>
      <c r="U26" s="5" t="s">
        <v>198</v>
      </c>
      <c r="V26" s="5" t="s">
        <v>537</v>
      </c>
      <c r="W26" s="5">
        <v>1</v>
      </c>
      <c r="X26" s="5" t="s">
        <v>244</v>
      </c>
      <c r="Y26" s="5">
        <v>1</v>
      </c>
      <c r="Z26" s="5" t="s">
        <v>244</v>
      </c>
      <c r="AA26" s="5">
        <v>1</v>
      </c>
      <c r="AB26" s="5" t="s">
        <v>244</v>
      </c>
      <c r="AC26" s="5" t="s">
        <v>538</v>
      </c>
      <c r="AH26" s="5" t="s">
        <v>299</v>
      </c>
      <c r="AI26" s="5" t="s">
        <v>300</v>
      </c>
      <c r="AJ26" s="5" t="s">
        <v>528</v>
      </c>
      <c r="AK26" s="3" t="s">
        <v>539</v>
      </c>
      <c r="AL26" s="3" t="s">
        <v>540</v>
      </c>
      <c r="AM26" s="3" t="s">
        <v>382</v>
      </c>
      <c r="AN26" s="5">
        <v>51724.14</v>
      </c>
      <c r="AO26" s="5">
        <v>60000</v>
      </c>
      <c r="AR26" s="5" t="s">
        <v>304</v>
      </c>
      <c r="AS26" s="5" t="s">
        <v>292</v>
      </c>
      <c r="AT26" s="5" t="s">
        <v>305</v>
      </c>
      <c r="AU26" s="5" t="s">
        <v>541</v>
      </c>
      <c r="AW26" s="3" t="s">
        <v>540</v>
      </c>
      <c r="AX26" s="3" t="s">
        <v>382</v>
      </c>
      <c r="AY26" s="4" t="s">
        <v>542</v>
      </c>
      <c r="AZ26" s="5" t="s">
        <v>308</v>
      </c>
      <c r="BA26" s="5" t="s">
        <v>332</v>
      </c>
      <c r="BB26" s="5" t="s">
        <v>333</v>
      </c>
      <c r="BC26" s="5">
        <v>1305</v>
      </c>
      <c r="BD26" s="5" t="s">
        <v>255</v>
      </c>
      <c r="BE26" s="5">
        <v>1305</v>
      </c>
      <c r="BF26" s="5" t="s">
        <v>311</v>
      </c>
      <c r="BG26" s="4" t="s">
        <v>543</v>
      </c>
      <c r="BH26" s="4" t="s">
        <v>543</v>
      </c>
      <c r="BI26" s="4" t="s">
        <v>313</v>
      </c>
      <c r="BJ26" s="4" t="s">
        <v>313</v>
      </c>
      <c r="BK26" s="5" t="s">
        <v>314</v>
      </c>
      <c r="BL26" s="10">
        <v>44482</v>
      </c>
      <c r="BM26" s="10">
        <v>44482</v>
      </c>
      <c r="BN26" s="5" t="s">
        <v>315</v>
      </c>
    </row>
    <row r="27" spans="1:66" s="5" customFormat="1" x14ac:dyDescent="0.25">
      <c r="A27" s="5">
        <v>2021</v>
      </c>
      <c r="B27" s="21" t="s">
        <v>585</v>
      </c>
      <c r="C27" s="21" t="s">
        <v>841</v>
      </c>
      <c r="D27" s="5" t="s">
        <v>149</v>
      </c>
      <c r="E27" s="5" t="s">
        <v>152</v>
      </c>
      <c r="F27" s="5" t="s">
        <v>156</v>
      </c>
      <c r="G27" s="5" t="s">
        <v>498</v>
      </c>
      <c r="H27" s="5" t="s">
        <v>289</v>
      </c>
      <c r="I27" s="4" t="s">
        <v>358</v>
      </c>
      <c r="J27" s="5" t="s">
        <v>499</v>
      </c>
      <c r="K27" s="5">
        <v>1307</v>
      </c>
      <c r="L27" s="5" t="s">
        <v>292</v>
      </c>
      <c r="M27" s="5" t="s">
        <v>292</v>
      </c>
      <c r="N27" s="5" t="s">
        <v>292</v>
      </c>
      <c r="O27" s="5" t="s">
        <v>489</v>
      </c>
      <c r="P27" s="5" t="s">
        <v>490</v>
      </c>
      <c r="Q27" s="5" t="s">
        <v>164</v>
      </c>
      <c r="R27" s="5" t="s">
        <v>491</v>
      </c>
      <c r="S27" s="5" t="s">
        <v>323</v>
      </c>
      <c r="T27" s="5" t="s">
        <v>492</v>
      </c>
      <c r="U27" s="5" t="s">
        <v>198</v>
      </c>
      <c r="V27" s="5" t="s">
        <v>493</v>
      </c>
      <c r="W27" s="5">
        <v>1</v>
      </c>
      <c r="X27" s="5" t="s">
        <v>244</v>
      </c>
      <c r="Y27" s="5">
        <v>1</v>
      </c>
      <c r="Z27" s="5" t="s">
        <v>244</v>
      </c>
      <c r="AA27" s="5">
        <v>1</v>
      </c>
      <c r="AB27" s="5" t="s">
        <v>244</v>
      </c>
      <c r="AC27" s="5" t="s">
        <v>494</v>
      </c>
      <c r="AH27" s="5" t="s">
        <v>299</v>
      </c>
      <c r="AI27" s="5" t="s">
        <v>300</v>
      </c>
      <c r="AJ27" s="5" t="s">
        <v>498</v>
      </c>
      <c r="AK27" s="3" t="s">
        <v>466</v>
      </c>
      <c r="AL27" s="3" t="s">
        <v>467</v>
      </c>
      <c r="AM27" s="3" t="s">
        <v>468</v>
      </c>
      <c r="AN27" s="5">
        <v>34482.76</v>
      </c>
      <c r="AO27" s="5">
        <v>40000</v>
      </c>
      <c r="AR27" s="5" t="s">
        <v>304</v>
      </c>
      <c r="AS27" s="5" t="s">
        <v>292</v>
      </c>
      <c r="AT27" s="5" t="s">
        <v>305</v>
      </c>
      <c r="AU27" s="5" t="s">
        <v>500</v>
      </c>
      <c r="AW27" s="3" t="s">
        <v>467</v>
      </c>
      <c r="AX27" s="3" t="s">
        <v>468</v>
      </c>
      <c r="AY27" s="4" t="s">
        <v>501</v>
      </c>
      <c r="AZ27" s="5" t="s">
        <v>308</v>
      </c>
      <c r="BA27" s="5" t="s">
        <v>332</v>
      </c>
      <c r="BB27" s="5" t="s">
        <v>333</v>
      </c>
      <c r="BC27" s="5">
        <v>1307</v>
      </c>
      <c r="BD27" s="5" t="s">
        <v>255</v>
      </c>
      <c r="BE27" s="5">
        <v>1307</v>
      </c>
      <c r="BF27" s="5" t="s">
        <v>311</v>
      </c>
      <c r="BG27" s="4" t="s">
        <v>502</v>
      </c>
      <c r="BH27" s="4" t="s">
        <v>502</v>
      </c>
      <c r="BI27" s="4" t="s">
        <v>860</v>
      </c>
      <c r="BJ27" s="4" t="s">
        <v>313</v>
      </c>
      <c r="BK27" s="5" t="s">
        <v>314</v>
      </c>
      <c r="BL27" s="10">
        <v>44482</v>
      </c>
      <c r="BM27" s="10">
        <v>44482</v>
      </c>
      <c r="BN27" s="5" t="s">
        <v>315</v>
      </c>
    </row>
    <row r="28" spans="1:66" s="5" customFormat="1" x14ac:dyDescent="0.25">
      <c r="A28" s="5">
        <v>2021</v>
      </c>
      <c r="B28" s="21" t="s">
        <v>585</v>
      </c>
      <c r="C28" s="21" t="s">
        <v>841</v>
      </c>
      <c r="D28" s="5" t="s">
        <v>149</v>
      </c>
      <c r="E28" s="5" t="s">
        <v>152</v>
      </c>
      <c r="F28" s="5" t="s">
        <v>156</v>
      </c>
      <c r="G28" s="5" t="s">
        <v>559</v>
      </c>
      <c r="H28" s="5" t="s">
        <v>289</v>
      </c>
      <c r="I28" s="4" t="s">
        <v>358</v>
      </c>
      <c r="J28" s="5" t="s">
        <v>560</v>
      </c>
      <c r="K28" s="5">
        <v>1306</v>
      </c>
      <c r="L28" s="5" t="s">
        <v>561</v>
      </c>
      <c r="M28" s="5" t="s">
        <v>562</v>
      </c>
      <c r="N28" s="5" t="s">
        <v>563</v>
      </c>
      <c r="O28" s="5" t="s">
        <v>292</v>
      </c>
      <c r="P28" s="5" t="s">
        <v>564</v>
      </c>
      <c r="Q28" s="5" t="s">
        <v>164</v>
      </c>
      <c r="R28" s="5" t="s">
        <v>565</v>
      </c>
      <c r="S28" s="5" t="s">
        <v>566</v>
      </c>
      <c r="U28" s="5" t="s">
        <v>198</v>
      </c>
      <c r="V28" s="5" t="s">
        <v>567</v>
      </c>
      <c r="W28" s="5">
        <v>1</v>
      </c>
      <c r="X28" s="5" t="s">
        <v>244</v>
      </c>
      <c r="Y28" s="5">
        <v>1</v>
      </c>
      <c r="Z28" s="5" t="s">
        <v>244</v>
      </c>
      <c r="AA28" s="5">
        <v>1</v>
      </c>
      <c r="AB28" s="5" t="s">
        <v>244</v>
      </c>
      <c r="AC28" s="5" t="s">
        <v>568</v>
      </c>
      <c r="AH28" s="5" t="s">
        <v>299</v>
      </c>
      <c r="AI28" s="5" t="s">
        <v>300</v>
      </c>
      <c r="AJ28" s="5" t="s">
        <v>559</v>
      </c>
      <c r="AK28" s="3" t="s">
        <v>569</v>
      </c>
      <c r="AL28" s="3" t="s">
        <v>570</v>
      </c>
      <c r="AM28" s="3" t="s">
        <v>571</v>
      </c>
      <c r="AN28" s="5">
        <v>43103.45</v>
      </c>
      <c r="AO28" s="5">
        <v>50000</v>
      </c>
      <c r="AR28" s="5" t="s">
        <v>304</v>
      </c>
      <c r="AS28" s="5" t="s">
        <v>292</v>
      </c>
      <c r="AT28" s="5" t="s">
        <v>305</v>
      </c>
      <c r="AU28" s="5" t="s">
        <v>572</v>
      </c>
      <c r="AW28" s="3" t="s">
        <v>570</v>
      </c>
      <c r="AX28" s="3" t="s">
        <v>571</v>
      </c>
      <c r="AY28" s="4" t="s">
        <v>573</v>
      </c>
      <c r="AZ28" s="5" t="s">
        <v>308</v>
      </c>
      <c r="BA28" s="5" t="s">
        <v>332</v>
      </c>
      <c r="BB28" s="5" t="s">
        <v>333</v>
      </c>
      <c r="BC28" s="5">
        <v>1306</v>
      </c>
      <c r="BD28" s="5" t="s">
        <v>255</v>
      </c>
      <c r="BE28" s="5">
        <v>1306</v>
      </c>
      <c r="BF28" s="5" t="s">
        <v>311</v>
      </c>
      <c r="BG28" s="4" t="s">
        <v>574</v>
      </c>
      <c r="BH28" s="4" t="s">
        <v>574</v>
      </c>
      <c r="BI28" s="4" t="s">
        <v>313</v>
      </c>
      <c r="BJ28" s="4" t="s">
        <v>313</v>
      </c>
      <c r="BK28" s="5" t="s">
        <v>314</v>
      </c>
      <c r="BL28" s="10">
        <v>44482</v>
      </c>
      <c r="BM28" s="10">
        <v>44482</v>
      </c>
      <c r="BN28" s="5" t="s">
        <v>315</v>
      </c>
    </row>
    <row r="29" spans="1:66" s="5" customFormat="1" x14ac:dyDescent="0.25">
      <c r="A29" s="5">
        <v>2021</v>
      </c>
      <c r="B29" s="21" t="s">
        <v>585</v>
      </c>
      <c r="C29" s="21" t="s">
        <v>841</v>
      </c>
      <c r="D29" s="5" t="s">
        <v>149</v>
      </c>
      <c r="E29" s="5" t="s">
        <v>152</v>
      </c>
      <c r="F29" s="5" t="s">
        <v>156</v>
      </c>
      <c r="G29" s="5" t="s">
        <v>617</v>
      </c>
      <c r="H29" s="5" t="s">
        <v>289</v>
      </c>
      <c r="I29" s="4" t="s">
        <v>358</v>
      </c>
      <c r="J29" s="5" t="s">
        <v>618</v>
      </c>
      <c r="K29" s="5">
        <v>1308</v>
      </c>
      <c r="L29" s="5" t="s">
        <v>619</v>
      </c>
      <c r="M29" s="5" t="s">
        <v>620</v>
      </c>
      <c r="N29" s="5" t="s">
        <v>621</v>
      </c>
      <c r="O29" s="5" t="s">
        <v>292</v>
      </c>
      <c r="P29" s="5" t="s">
        <v>622</v>
      </c>
      <c r="Q29" s="5" t="s">
        <v>164</v>
      </c>
      <c r="R29" s="5" t="s">
        <v>623</v>
      </c>
      <c r="S29" s="5" t="s">
        <v>624</v>
      </c>
      <c r="U29" s="5" t="s">
        <v>189</v>
      </c>
      <c r="V29" s="5" t="s">
        <v>625</v>
      </c>
      <c r="W29" s="5">
        <v>1</v>
      </c>
      <c r="X29" s="5" t="s">
        <v>244</v>
      </c>
      <c r="Y29" s="5">
        <v>1</v>
      </c>
      <c r="Z29" s="5" t="s">
        <v>244</v>
      </c>
      <c r="AA29" s="5">
        <v>1</v>
      </c>
      <c r="AB29" s="5" t="s">
        <v>244</v>
      </c>
      <c r="AC29" s="5" t="s">
        <v>626</v>
      </c>
      <c r="AH29" s="5" t="s">
        <v>299</v>
      </c>
      <c r="AI29" s="5" t="s">
        <v>300</v>
      </c>
      <c r="AJ29" s="5" t="s">
        <v>617</v>
      </c>
      <c r="AK29" s="3" t="s">
        <v>466</v>
      </c>
      <c r="AL29" s="3" t="s">
        <v>467</v>
      </c>
      <c r="AM29" s="3" t="s">
        <v>468</v>
      </c>
      <c r="AN29" s="5">
        <v>51724.14</v>
      </c>
      <c r="AO29" s="5">
        <v>60000</v>
      </c>
      <c r="AR29" s="5" t="s">
        <v>304</v>
      </c>
      <c r="AS29" s="5" t="s">
        <v>292</v>
      </c>
      <c r="AT29" s="5" t="s">
        <v>305</v>
      </c>
      <c r="AU29" s="5" t="s">
        <v>627</v>
      </c>
      <c r="AW29" s="3" t="s">
        <v>467</v>
      </c>
      <c r="AX29" s="3" t="s">
        <v>468</v>
      </c>
      <c r="AY29" s="4" t="s">
        <v>628</v>
      </c>
      <c r="AZ29" s="5" t="s">
        <v>308</v>
      </c>
      <c r="BA29" s="5" t="s">
        <v>332</v>
      </c>
      <c r="BB29" s="5" t="s">
        <v>333</v>
      </c>
      <c r="BC29" s="5">
        <v>1308</v>
      </c>
      <c r="BD29" s="5" t="s">
        <v>255</v>
      </c>
      <c r="BE29" s="5">
        <v>1308</v>
      </c>
      <c r="BF29" s="5" t="s">
        <v>311</v>
      </c>
      <c r="BG29" s="4" t="s">
        <v>629</v>
      </c>
      <c r="BH29" s="4" t="s">
        <v>629</v>
      </c>
      <c r="BI29" s="4" t="s">
        <v>313</v>
      </c>
      <c r="BJ29" s="4" t="s">
        <v>313</v>
      </c>
      <c r="BK29" s="5" t="s">
        <v>314</v>
      </c>
      <c r="BL29" s="10">
        <v>44482</v>
      </c>
      <c r="BM29" s="10">
        <v>44482</v>
      </c>
      <c r="BN29" s="5" t="s">
        <v>315</v>
      </c>
    </row>
    <row r="30" spans="1:66" s="5" customFormat="1" x14ac:dyDescent="0.25">
      <c r="A30" s="5">
        <v>2021</v>
      </c>
      <c r="B30" s="21" t="s">
        <v>585</v>
      </c>
      <c r="C30" s="21" t="s">
        <v>841</v>
      </c>
      <c r="D30" s="5" t="s">
        <v>149</v>
      </c>
      <c r="E30" s="5" t="s">
        <v>152</v>
      </c>
      <c r="F30" s="5" t="s">
        <v>156</v>
      </c>
      <c r="G30" s="5" t="s">
        <v>575</v>
      </c>
      <c r="H30" s="5" t="s">
        <v>289</v>
      </c>
      <c r="I30" s="4" t="s">
        <v>358</v>
      </c>
      <c r="J30" s="5" t="s">
        <v>576</v>
      </c>
      <c r="K30" s="5">
        <v>1309</v>
      </c>
      <c r="L30" s="5" t="s">
        <v>577</v>
      </c>
      <c r="M30" s="5" t="s">
        <v>547</v>
      </c>
      <c r="N30" s="5" t="s">
        <v>562</v>
      </c>
      <c r="O30" s="5" t="s">
        <v>292</v>
      </c>
      <c r="P30" s="5" t="s">
        <v>578</v>
      </c>
      <c r="Q30" s="5" t="s">
        <v>164</v>
      </c>
      <c r="R30" s="5" t="s">
        <v>579</v>
      </c>
      <c r="S30" s="5" t="s">
        <v>580</v>
      </c>
      <c r="T30" s="5" t="s">
        <v>536</v>
      </c>
      <c r="U30" s="5" t="s">
        <v>198</v>
      </c>
      <c r="V30" s="5" t="s">
        <v>581</v>
      </c>
      <c r="W30" s="5">
        <v>1</v>
      </c>
      <c r="X30" s="5" t="s">
        <v>244</v>
      </c>
      <c r="Y30" s="5">
        <v>1</v>
      </c>
      <c r="Z30" s="5" t="s">
        <v>244</v>
      </c>
      <c r="AA30" s="5">
        <v>1</v>
      </c>
      <c r="AB30" s="5" t="s">
        <v>244</v>
      </c>
      <c r="AC30" s="5" t="s">
        <v>582</v>
      </c>
      <c r="AH30" s="5" t="s">
        <v>299</v>
      </c>
      <c r="AI30" s="5" t="s">
        <v>300</v>
      </c>
      <c r="AJ30" s="5" t="s">
        <v>575</v>
      </c>
      <c r="AK30" s="3" t="s">
        <v>583</v>
      </c>
      <c r="AL30" s="3" t="s">
        <v>584</v>
      </c>
      <c r="AM30" s="3" t="s">
        <v>585</v>
      </c>
      <c r="AN30" s="5">
        <v>51724.14</v>
      </c>
      <c r="AO30" s="5">
        <v>60000</v>
      </c>
      <c r="AR30" s="5" t="s">
        <v>304</v>
      </c>
      <c r="AS30" s="5" t="s">
        <v>292</v>
      </c>
      <c r="AT30" s="5" t="s">
        <v>305</v>
      </c>
      <c r="AU30" s="5" t="s">
        <v>586</v>
      </c>
      <c r="AW30" s="3" t="s">
        <v>584</v>
      </c>
      <c r="AX30" s="3" t="s">
        <v>585</v>
      </c>
      <c r="AY30" s="4" t="s">
        <v>587</v>
      </c>
      <c r="AZ30" s="5" t="s">
        <v>308</v>
      </c>
      <c r="BA30" s="5" t="s">
        <v>332</v>
      </c>
      <c r="BB30" s="5" t="s">
        <v>333</v>
      </c>
      <c r="BC30" s="5">
        <v>1309</v>
      </c>
      <c r="BD30" s="5" t="s">
        <v>255</v>
      </c>
      <c r="BE30" s="5">
        <v>1309</v>
      </c>
      <c r="BF30" s="5" t="s">
        <v>311</v>
      </c>
      <c r="BG30" s="4" t="s">
        <v>588</v>
      </c>
      <c r="BH30" s="4" t="s">
        <v>588</v>
      </c>
      <c r="BI30" s="4" t="s">
        <v>861</v>
      </c>
      <c r="BJ30" s="4" t="s">
        <v>313</v>
      </c>
      <c r="BK30" s="5" t="s">
        <v>314</v>
      </c>
      <c r="BL30" s="10">
        <v>44482</v>
      </c>
      <c r="BM30" s="10">
        <v>44482</v>
      </c>
      <c r="BN30" s="5" t="s">
        <v>315</v>
      </c>
    </row>
    <row r="31" spans="1:66" s="5" customFormat="1" x14ac:dyDescent="0.25">
      <c r="A31" s="5">
        <v>2021</v>
      </c>
      <c r="B31" s="21" t="s">
        <v>585</v>
      </c>
      <c r="C31" s="21" t="s">
        <v>841</v>
      </c>
      <c r="D31" s="5" t="s">
        <v>149</v>
      </c>
      <c r="E31" s="5" t="s">
        <v>152</v>
      </c>
      <c r="F31" s="5" t="s">
        <v>156</v>
      </c>
      <c r="G31" s="5" t="s">
        <v>456</v>
      </c>
      <c r="H31" s="5" t="s">
        <v>289</v>
      </c>
      <c r="I31" s="4" t="s">
        <v>358</v>
      </c>
      <c r="J31" s="5" t="s">
        <v>457</v>
      </c>
      <c r="K31" s="5">
        <v>1310</v>
      </c>
      <c r="L31" s="5" t="s">
        <v>458</v>
      </c>
      <c r="M31" s="5" t="s">
        <v>459</v>
      </c>
      <c r="N31" s="5" t="s">
        <v>460</v>
      </c>
      <c r="O31" s="5" t="s">
        <v>292</v>
      </c>
      <c r="P31" s="5" t="s">
        <v>461</v>
      </c>
      <c r="Q31" s="5" t="s">
        <v>164</v>
      </c>
      <c r="R31" s="5" t="s">
        <v>462</v>
      </c>
      <c r="S31" s="5" t="s">
        <v>463</v>
      </c>
      <c r="U31" s="5" t="s">
        <v>198</v>
      </c>
      <c r="V31" s="5" t="s">
        <v>464</v>
      </c>
      <c r="W31" s="5">
        <v>1</v>
      </c>
      <c r="X31" s="5" t="s">
        <v>244</v>
      </c>
      <c r="Y31" s="5">
        <v>1</v>
      </c>
      <c r="Z31" s="5" t="s">
        <v>244</v>
      </c>
      <c r="AA31" s="5">
        <v>1</v>
      </c>
      <c r="AB31" s="5" t="s">
        <v>244</v>
      </c>
      <c r="AC31" s="5" t="s">
        <v>465</v>
      </c>
      <c r="AH31" s="5" t="s">
        <v>299</v>
      </c>
      <c r="AI31" s="5" t="s">
        <v>300</v>
      </c>
      <c r="AJ31" s="5" t="s">
        <v>456</v>
      </c>
      <c r="AK31" s="3" t="s">
        <v>466</v>
      </c>
      <c r="AL31" s="3" t="s">
        <v>467</v>
      </c>
      <c r="AM31" s="3" t="s">
        <v>468</v>
      </c>
      <c r="AN31" s="5">
        <v>51724.14</v>
      </c>
      <c r="AO31" s="5">
        <v>60000</v>
      </c>
      <c r="AR31" s="5" t="s">
        <v>304</v>
      </c>
      <c r="AS31" s="5" t="s">
        <v>292</v>
      </c>
      <c r="AT31" s="5" t="s">
        <v>305</v>
      </c>
      <c r="AU31" s="5" t="s">
        <v>469</v>
      </c>
      <c r="AW31" s="3" t="s">
        <v>467</v>
      </c>
      <c r="AX31" s="3" t="s">
        <v>468</v>
      </c>
      <c r="AY31" s="4" t="s">
        <v>470</v>
      </c>
      <c r="AZ31" s="5" t="s">
        <v>308</v>
      </c>
      <c r="BA31" s="5" t="s">
        <v>332</v>
      </c>
      <c r="BB31" s="5" t="s">
        <v>333</v>
      </c>
      <c r="BC31" s="5">
        <v>1310</v>
      </c>
      <c r="BD31" s="5" t="s">
        <v>255</v>
      </c>
      <c r="BE31" s="5">
        <v>1310</v>
      </c>
      <c r="BF31" s="5" t="s">
        <v>311</v>
      </c>
      <c r="BG31" s="4" t="s">
        <v>471</v>
      </c>
      <c r="BH31" s="4" t="s">
        <v>471</v>
      </c>
      <c r="BI31" s="4" t="s">
        <v>862</v>
      </c>
      <c r="BJ31" s="4" t="s">
        <v>313</v>
      </c>
      <c r="BK31" s="5" t="s">
        <v>314</v>
      </c>
      <c r="BL31" s="10">
        <v>44482</v>
      </c>
      <c r="BM31" s="10">
        <v>44482</v>
      </c>
      <c r="BN31" s="5" t="s">
        <v>315</v>
      </c>
    </row>
    <row r="32" spans="1:66" s="5" customFormat="1" x14ac:dyDescent="0.25">
      <c r="A32" s="5">
        <v>2021</v>
      </c>
      <c r="B32" s="21" t="s">
        <v>585</v>
      </c>
      <c r="C32" s="21" t="s">
        <v>841</v>
      </c>
      <c r="D32" s="5" t="s">
        <v>149</v>
      </c>
      <c r="E32" s="5" t="s">
        <v>152</v>
      </c>
      <c r="F32" s="5" t="s">
        <v>156</v>
      </c>
      <c r="G32" s="5" t="s">
        <v>444</v>
      </c>
      <c r="H32" s="5" t="s">
        <v>289</v>
      </c>
      <c r="I32" s="4" t="s">
        <v>358</v>
      </c>
      <c r="J32" s="5" t="s">
        <v>445</v>
      </c>
      <c r="K32" s="5">
        <v>1313</v>
      </c>
      <c r="L32" s="5" t="s">
        <v>292</v>
      </c>
      <c r="M32" s="5" t="s">
        <v>292</v>
      </c>
      <c r="N32" s="5" t="s">
        <v>292</v>
      </c>
      <c r="O32" s="5" t="s">
        <v>446</v>
      </c>
      <c r="P32" s="5" t="s">
        <v>447</v>
      </c>
      <c r="Q32" s="5" t="s">
        <v>164</v>
      </c>
      <c r="R32" s="5" t="s">
        <v>448</v>
      </c>
      <c r="S32" s="5" t="s">
        <v>449</v>
      </c>
      <c r="T32" s="5" t="s">
        <v>450</v>
      </c>
      <c r="U32" s="5" t="s">
        <v>198</v>
      </c>
      <c r="V32" s="5" t="s">
        <v>451</v>
      </c>
      <c r="W32" s="5">
        <v>1</v>
      </c>
      <c r="X32" s="5" t="s">
        <v>244</v>
      </c>
      <c r="Y32" s="5">
        <v>1</v>
      </c>
      <c r="Z32" s="5" t="s">
        <v>244</v>
      </c>
      <c r="AA32" s="5">
        <v>1</v>
      </c>
      <c r="AB32" s="5" t="s">
        <v>244</v>
      </c>
      <c r="AC32" s="5" t="s">
        <v>429</v>
      </c>
      <c r="AH32" s="5" t="s">
        <v>299</v>
      </c>
      <c r="AI32" s="5" t="s">
        <v>300</v>
      </c>
      <c r="AJ32" s="5" t="s">
        <v>444</v>
      </c>
      <c r="AK32" s="3" t="s">
        <v>301</v>
      </c>
      <c r="AL32" s="3" t="s">
        <v>431</v>
      </c>
      <c r="AM32" s="3" t="s">
        <v>452</v>
      </c>
      <c r="AN32" s="5">
        <v>43103.45</v>
      </c>
      <c r="AO32" s="5">
        <v>50000</v>
      </c>
      <c r="AR32" s="5" t="s">
        <v>304</v>
      </c>
      <c r="AS32" s="5" t="s">
        <v>292</v>
      </c>
      <c r="AT32" s="5" t="s">
        <v>305</v>
      </c>
      <c r="AU32" s="5" t="s">
        <v>453</v>
      </c>
      <c r="AW32" s="3" t="s">
        <v>431</v>
      </c>
      <c r="AX32" s="3" t="s">
        <v>452</v>
      </c>
      <c r="AY32" s="4" t="s">
        <v>454</v>
      </c>
      <c r="AZ32" s="5" t="s">
        <v>308</v>
      </c>
      <c r="BA32" s="5" t="s">
        <v>332</v>
      </c>
      <c r="BB32" s="5" t="s">
        <v>333</v>
      </c>
      <c r="BC32" s="5">
        <v>1313</v>
      </c>
      <c r="BD32" s="5" t="s">
        <v>255</v>
      </c>
      <c r="BE32" s="5">
        <v>1313</v>
      </c>
      <c r="BF32" s="5" t="s">
        <v>311</v>
      </c>
      <c r="BG32" s="4" t="s">
        <v>455</v>
      </c>
      <c r="BH32" s="4" t="s">
        <v>455</v>
      </c>
      <c r="BI32" s="4" t="s">
        <v>313</v>
      </c>
      <c r="BJ32" s="4" t="s">
        <v>313</v>
      </c>
      <c r="BK32" s="5" t="s">
        <v>314</v>
      </c>
      <c r="BL32" s="10">
        <v>44482</v>
      </c>
      <c r="BM32" s="10">
        <v>44482</v>
      </c>
      <c r="BN32" s="5" t="s">
        <v>315</v>
      </c>
    </row>
    <row r="33" spans="1:66" s="5" customFormat="1" x14ac:dyDescent="0.25">
      <c r="A33" s="5">
        <v>2021</v>
      </c>
      <c r="B33" s="21" t="s">
        <v>585</v>
      </c>
      <c r="C33" s="21" t="s">
        <v>841</v>
      </c>
      <c r="D33" s="5" t="s">
        <v>149</v>
      </c>
      <c r="E33" s="5" t="s">
        <v>152</v>
      </c>
      <c r="F33" s="5" t="s">
        <v>156</v>
      </c>
      <c r="G33" s="5" t="s">
        <v>692</v>
      </c>
      <c r="H33" s="5" t="s">
        <v>289</v>
      </c>
      <c r="I33" s="4" t="s">
        <v>358</v>
      </c>
      <c r="J33" s="5" t="s">
        <v>693</v>
      </c>
      <c r="K33" s="5">
        <v>1316</v>
      </c>
      <c r="L33" s="5" t="s">
        <v>694</v>
      </c>
      <c r="M33" s="5" t="s">
        <v>695</v>
      </c>
      <c r="N33" s="5" t="s">
        <v>696</v>
      </c>
      <c r="O33" s="5" t="s">
        <v>292</v>
      </c>
      <c r="P33" s="5" t="s">
        <v>697</v>
      </c>
      <c r="Q33" s="5" t="s">
        <v>164</v>
      </c>
      <c r="R33" s="5" t="s">
        <v>698</v>
      </c>
      <c r="S33" s="5" t="s">
        <v>699</v>
      </c>
      <c r="T33" s="5" t="s">
        <v>551</v>
      </c>
      <c r="U33" s="5" t="s">
        <v>213</v>
      </c>
      <c r="V33" s="5" t="s">
        <v>700</v>
      </c>
      <c r="W33" s="5">
        <v>1</v>
      </c>
      <c r="X33" s="5" t="s">
        <v>244</v>
      </c>
      <c r="Y33" s="5">
        <v>1</v>
      </c>
      <c r="Z33" s="5" t="s">
        <v>244</v>
      </c>
      <c r="AA33" s="5">
        <v>1</v>
      </c>
      <c r="AB33" s="5" t="s">
        <v>244</v>
      </c>
      <c r="AC33" s="5" t="s">
        <v>701</v>
      </c>
      <c r="AH33" s="5" t="s">
        <v>299</v>
      </c>
      <c r="AI33" s="5" t="s">
        <v>300</v>
      </c>
      <c r="AJ33" s="5" t="s">
        <v>692</v>
      </c>
      <c r="AK33" s="3" t="s">
        <v>702</v>
      </c>
      <c r="AL33" s="3" t="s">
        <v>641</v>
      </c>
      <c r="AM33" s="3" t="s">
        <v>703</v>
      </c>
      <c r="AN33" s="5">
        <v>43103.45</v>
      </c>
      <c r="AO33" s="5">
        <v>50000</v>
      </c>
      <c r="AR33" s="5" t="s">
        <v>304</v>
      </c>
      <c r="AS33" s="5" t="s">
        <v>292</v>
      </c>
      <c r="AT33" s="5" t="s">
        <v>305</v>
      </c>
      <c r="AU33" s="5" t="s">
        <v>704</v>
      </c>
      <c r="AW33" s="3" t="s">
        <v>641</v>
      </c>
      <c r="AX33" s="3" t="s">
        <v>703</v>
      </c>
      <c r="AY33" s="4" t="s">
        <v>705</v>
      </c>
      <c r="AZ33" s="5" t="s">
        <v>308</v>
      </c>
      <c r="BA33" s="5" t="s">
        <v>332</v>
      </c>
      <c r="BB33" s="5" t="s">
        <v>333</v>
      </c>
      <c r="BC33" s="5">
        <v>1316</v>
      </c>
      <c r="BD33" s="5" t="s">
        <v>255</v>
      </c>
      <c r="BE33" s="5">
        <v>1316</v>
      </c>
      <c r="BF33" s="5" t="s">
        <v>311</v>
      </c>
      <c r="BG33" s="4" t="s">
        <v>706</v>
      </c>
      <c r="BH33" s="4" t="s">
        <v>706</v>
      </c>
      <c r="BI33" s="4" t="s">
        <v>863</v>
      </c>
      <c r="BJ33" s="4" t="s">
        <v>313</v>
      </c>
      <c r="BK33" s="5" t="s">
        <v>314</v>
      </c>
      <c r="BL33" s="10">
        <v>44482</v>
      </c>
      <c r="BM33" s="10">
        <v>44482</v>
      </c>
      <c r="BN33" s="5" t="s">
        <v>315</v>
      </c>
    </row>
    <row r="34" spans="1:66" s="5" customFormat="1" x14ac:dyDescent="0.25">
      <c r="A34" s="5">
        <v>2021</v>
      </c>
      <c r="B34" s="21" t="s">
        <v>585</v>
      </c>
      <c r="C34" s="21" t="s">
        <v>841</v>
      </c>
      <c r="D34" s="5" t="s">
        <v>149</v>
      </c>
      <c r="E34" s="5" t="s">
        <v>152</v>
      </c>
      <c r="F34" s="5" t="s">
        <v>156</v>
      </c>
      <c r="G34" s="5" t="s">
        <v>634</v>
      </c>
      <c r="H34" s="5" t="s">
        <v>289</v>
      </c>
      <c r="I34" s="4" t="s">
        <v>358</v>
      </c>
      <c r="J34" s="5" t="s">
        <v>635</v>
      </c>
      <c r="K34" s="5">
        <v>1318</v>
      </c>
      <c r="L34" s="5" t="s">
        <v>636</v>
      </c>
      <c r="M34" s="5" t="s">
        <v>637</v>
      </c>
      <c r="N34" s="5" t="s">
        <v>638</v>
      </c>
      <c r="O34" s="5" t="s">
        <v>292</v>
      </c>
      <c r="P34" s="5" t="s">
        <v>639</v>
      </c>
      <c r="Q34" s="5" t="s">
        <v>183</v>
      </c>
      <c r="R34" s="5" t="s">
        <v>640</v>
      </c>
      <c r="U34" s="5" t="s">
        <v>198</v>
      </c>
      <c r="V34" s="5" t="s">
        <v>864</v>
      </c>
      <c r="W34" s="5">
        <v>1</v>
      </c>
      <c r="X34" s="5" t="s">
        <v>244</v>
      </c>
      <c r="Y34" s="5">
        <v>1</v>
      </c>
      <c r="Z34" s="5" t="s">
        <v>244</v>
      </c>
      <c r="AA34" s="5">
        <v>1</v>
      </c>
      <c r="AB34" s="5" t="s">
        <v>244</v>
      </c>
      <c r="AC34" s="5" t="s">
        <v>512</v>
      </c>
      <c r="AH34" s="5" t="s">
        <v>299</v>
      </c>
      <c r="AI34" s="5" t="s">
        <v>300</v>
      </c>
      <c r="AJ34" s="5" t="s">
        <v>634</v>
      </c>
      <c r="AK34" s="3" t="s">
        <v>641</v>
      </c>
      <c r="AL34" s="3" t="s">
        <v>302</v>
      </c>
      <c r="AM34" s="3" t="s">
        <v>303</v>
      </c>
      <c r="AN34" s="5">
        <v>43103.45</v>
      </c>
      <c r="AO34" s="5">
        <v>50000</v>
      </c>
      <c r="AR34" s="5" t="s">
        <v>304</v>
      </c>
      <c r="AS34" s="5" t="s">
        <v>292</v>
      </c>
      <c r="AT34" s="5" t="s">
        <v>305</v>
      </c>
      <c r="AU34" s="5" t="s">
        <v>642</v>
      </c>
      <c r="AW34" s="3" t="s">
        <v>302</v>
      </c>
      <c r="AX34" s="3" t="s">
        <v>303</v>
      </c>
      <c r="AY34" s="4" t="s">
        <v>643</v>
      </c>
      <c r="AZ34" s="5" t="s">
        <v>308</v>
      </c>
      <c r="BA34" s="5" t="s">
        <v>332</v>
      </c>
      <c r="BB34" s="5" t="s">
        <v>333</v>
      </c>
      <c r="BC34" s="5">
        <v>1318</v>
      </c>
      <c r="BD34" s="5" t="s">
        <v>255</v>
      </c>
      <c r="BE34" s="5">
        <v>1318</v>
      </c>
      <c r="BF34" s="5" t="s">
        <v>311</v>
      </c>
      <c r="BG34" s="4" t="s">
        <v>644</v>
      </c>
      <c r="BH34" s="4" t="s">
        <v>644</v>
      </c>
      <c r="BI34" s="4" t="s">
        <v>313</v>
      </c>
      <c r="BJ34" s="4" t="s">
        <v>313</v>
      </c>
      <c r="BK34" s="5" t="s">
        <v>314</v>
      </c>
      <c r="BL34" s="10">
        <v>44482</v>
      </c>
      <c r="BM34" s="10">
        <v>44482</v>
      </c>
      <c r="BN34" s="5" t="s">
        <v>315</v>
      </c>
    </row>
    <row r="35" spans="1:66" s="5" customFormat="1" x14ac:dyDescent="0.25">
      <c r="A35" s="5">
        <v>2021</v>
      </c>
      <c r="B35" s="21" t="s">
        <v>585</v>
      </c>
      <c r="C35" s="21" t="s">
        <v>841</v>
      </c>
      <c r="D35" s="5" t="s">
        <v>149</v>
      </c>
      <c r="E35" s="5" t="s">
        <v>152</v>
      </c>
      <c r="F35" s="5" t="s">
        <v>156</v>
      </c>
      <c r="G35" s="5" t="s">
        <v>603</v>
      </c>
      <c r="H35" s="5" t="s">
        <v>289</v>
      </c>
      <c r="I35" s="4" t="s">
        <v>358</v>
      </c>
      <c r="J35" s="5" t="s">
        <v>604</v>
      </c>
      <c r="K35" s="5">
        <v>1335</v>
      </c>
      <c r="L35" s="5" t="s">
        <v>605</v>
      </c>
      <c r="M35" s="5" t="s">
        <v>320</v>
      </c>
      <c r="N35" s="5" t="s">
        <v>606</v>
      </c>
      <c r="O35" s="5" t="s">
        <v>292</v>
      </c>
      <c r="P35" s="5" t="s">
        <v>607</v>
      </c>
      <c r="Q35" s="5" t="s">
        <v>164</v>
      </c>
      <c r="R35" s="5" t="s">
        <v>608</v>
      </c>
      <c r="S35" s="5" t="s">
        <v>609</v>
      </c>
      <c r="U35" s="5" t="s">
        <v>198</v>
      </c>
      <c r="V35" s="5" t="s">
        <v>610</v>
      </c>
      <c r="W35" s="5">
        <v>1</v>
      </c>
      <c r="X35" s="5" t="s">
        <v>244</v>
      </c>
      <c r="Y35" s="5">
        <v>1</v>
      </c>
      <c r="Z35" s="5" t="s">
        <v>244</v>
      </c>
      <c r="AA35" s="5">
        <v>1</v>
      </c>
      <c r="AB35" s="5" t="s">
        <v>244</v>
      </c>
      <c r="AC35" s="5" t="s">
        <v>611</v>
      </c>
      <c r="AH35" s="5" t="s">
        <v>299</v>
      </c>
      <c r="AI35" s="5" t="s">
        <v>300</v>
      </c>
      <c r="AJ35" s="5" t="s">
        <v>603</v>
      </c>
      <c r="AK35" s="3" t="s">
        <v>612</v>
      </c>
      <c r="AL35" s="3" t="s">
        <v>613</v>
      </c>
      <c r="AM35" s="3" t="s">
        <v>614</v>
      </c>
      <c r="AN35" s="5">
        <v>51724.14</v>
      </c>
      <c r="AO35" s="5">
        <v>60000</v>
      </c>
      <c r="AR35" s="5" t="s">
        <v>304</v>
      </c>
      <c r="AS35" s="5" t="s">
        <v>292</v>
      </c>
      <c r="AT35" s="5" t="s">
        <v>305</v>
      </c>
      <c r="AU35" s="5" t="s">
        <v>615</v>
      </c>
      <c r="AW35" s="3" t="s">
        <v>613</v>
      </c>
      <c r="AX35" s="3" t="s">
        <v>614</v>
      </c>
      <c r="AY35" s="4" t="s">
        <v>865</v>
      </c>
      <c r="AZ35" s="5" t="s">
        <v>308</v>
      </c>
      <c r="BA35" s="5" t="s">
        <v>332</v>
      </c>
      <c r="BB35" s="5" t="s">
        <v>333</v>
      </c>
      <c r="BC35" s="5">
        <v>1335</v>
      </c>
      <c r="BD35" s="5" t="s">
        <v>255</v>
      </c>
      <c r="BE35" s="5">
        <v>1335</v>
      </c>
      <c r="BF35" s="5" t="s">
        <v>311</v>
      </c>
      <c r="BG35" s="4" t="s">
        <v>616</v>
      </c>
      <c r="BH35" s="4" t="s">
        <v>616</v>
      </c>
      <c r="BI35" s="4" t="s">
        <v>866</v>
      </c>
      <c r="BJ35" s="4" t="s">
        <v>313</v>
      </c>
      <c r="BK35" s="5" t="s">
        <v>314</v>
      </c>
      <c r="BL35" s="10">
        <v>44482</v>
      </c>
      <c r="BM35" s="10">
        <v>44482</v>
      </c>
      <c r="BN35" s="5" t="s">
        <v>315</v>
      </c>
    </row>
    <row r="36" spans="1:66" s="5" customFormat="1" x14ac:dyDescent="0.25">
      <c r="A36" s="5">
        <v>2021</v>
      </c>
      <c r="B36" s="21" t="s">
        <v>585</v>
      </c>
      <c r="C36" s="21" t="s">
        <v>841</v>
      </c>
      <c r="D36" s="5" t="s">
        <v>149</v>
      </c>
      <c r="E36" s="5" t="s">
        <v>152</v>
      </c>
      <c r="F36" s="5" t="s">
        <v>156</v>
      </c>
      <c r="G36" s="5" t="s">
        <v>725</v>
      </c>
      <c r="H36" s="5" t="s">
        <v>289</v>
      </c>
      <c r="I36" s="4" t="s">
        <v>358</v>
      </c>
      <c r="J36" s="5" t="s">
        <v>726</v>
      </c>
      <c r="K36" s="5">
        <v>1343</v>
      </c>
      <c r="L36" s="5" t="s">
        <v>292</v>
      </c>
      <c r="M36" s="5" t="s">
        <v>292</v>
      </c>
      <c r="N36" s="5" t="s">
        <v>292</v>
      </c>
      <c r="O36" s="5" t="s">
        <v>709</v>
      </c>
      <c r="P36" s="5" t="s">
        <v>710</v>
      </c>
      <c r="Q36" s="5" t="s">
        <v>164</v>
      </c>
      <c r="R36" s="5" t="s">
        <v>711</v>
      </c>
      <c r="S36" s="5" t="s">
        <v>712</v>
      </c>
      <c r="U36" s="5" t="s">
        <v>198</v>
      </c>
      <c r="V36" s="5" t="s">
        <v>393</v>
      </c>
      <c r="W36" s="5">
        <v>1</v>
      </c>
      <c r="X36" s="5" t="s">
        <v>244</v>
      </c>
      <c r="Y36" s="5">
        <v>1</v>
      </c>
      <c r="Z36" s="5" t="s">
        <v>244</v>
      </c>
      <c r="AA36" s="5">
        <v>1</v>
      </c>
      <c r="AB36" s="5" t="s">
        <v>244</v>
      </c>
      <c r="AC36" s="5" t="s">
        <v>713</v>
      </c>
      <c r="AH36" s="5" t="s">
        <v>299</v>
      </c>
      <c r="AI36" s="5" t="s">
        <v>300</v>
      </c>
      <c r="AJ36" s="5" t="s">
        <v>725</v>
      </c>
      <c r="AK36" s="3" t="s">
        <v>727</v>
      </c>
      <c r="AL36" s="3" t="s">
        <v>571</v>
      </c>
      <c r="AM36" s="3" t="s">
        <v>728</v>
      </c>
      <c r="AN36" s="5">
        <v>77586.210000000006</v>
      </c>
      <c r="AO36" s="5">
        <v>90000</v>
      </c>
      <c r="AR36" s="5" t="s">
        <v>304</v>
      </c>
      <c r="AS36" s="5" t="s">
        <v>292</v>
      </c>
      <c r="AT36" s="5" t="s">
        <v>305</v>
      </c>
      <c r="AU36" s="5" t="s">
        <v>729</v>
      </c>
      <c r="AW36" s="3" t="s">
        <v>571</v>
      </c>
      <c r="AX36" s="3" t="s">
        <v>728</v>
      </c>
      <c r="AY36" s="4" t="s">
        <v>867</v>
      </c>
      <c r="AZ36" s="5" t="s">
        <v>308</v>
      </c>
      <c r="BA36" s="5" t="s">
        <v>332</v>
      </c>
      <c r="BB36" s="5" t="s">
        <v>333</v>
      </c>
      <c r="BC36" s="5">
        <v>1343</v>
      </c>
      <c r="BD36" s="5" t="s">
        <v>255</v>
      </c>
      <c r="BE36" s="5">
        <v>1343</v>
      </c>
      <c r="BF36" s="5" t="s">
        <v>311</v>
      </c>
      <c r="BG36" s="4" t="s">
        <v>730</v>
      </c>
      <c r="BH36" s="4" t="s">
        <v>730</v>
      </c>
      <c r="BI36" s="4" t="s">
        <v>313</v>
      </c>
      <c r="BJ36" s="4" t="s">
        <v>313</v>
      </c>
      <c r="BK36" s="5" t="s">
        <v>314</v>
      </c>
      <c r="BL36" s="10">
        <v>44482</v>
      </c>
      <c r="BM36" s="10">
        <v>44482</v>
      </c>
      <c r="BN36" s="5" t="s">
        <v>315</v>
      </c>
    </row>
    <row r="37" spans="1:66" s="5" customFormat="1" x14ac:dyDescent="0.25">
      <c r="A37" s="5">
        <v>2021</v>
      </c>
      <c r="B37" s="21" t="s">
        <v>585</v>
      </c>
      <c r="C37" s="21" t="s">
        <v>841</v>
      </c>
      <c r="D37" s="5" t="s">
        <v>149</v>
      </c>
      <c r="E37" s="5" t="s">
        <v>152</v>
      </c>
      <c r="F37" s="5" t="s">
        <v>156</v>
      </c>
      <c r="G37" s="5" t="s">
        <v>350</v>
      </c>
      <c r="H37" s="5" t="s">
        <v>289</v>
      </c>
      <c r="I37" s="4" t="s">
        <v>358</v>
      </c>
      <c r="J37" s="5" t="s">
        <v>351</v>
      </c>
      <c r="K37" s="5">
        <v>1346</v>
      </c>
      <c r="L37" s="5" t="s">
        <v>1113</v>
      </c>
      <c r="M37" s="5" t="s">
        <v>1111</v>
      </c>
      <c r="N37" s="5" t="s">
        <v>1112</v>
      </c>
      <c r="O37" s="5" t="s">
        <v>292</v>
      </c>
      <c r="P37" s="5" t="s">
        <v>338</v>
      </c>
      <c r="Q37" s="5" t="s">
        <v>164</v>
      </c>
      <c r="R37" s="5" t="s">
        <v>339</v>
      </c>
      <c r="S37" s="5" t="s">
        <v>340</v>
      </c>
      <c r="U37" s="5" t="s">
        <v>189</v>
      </c>
      <c r="V37" s="5" t="s">
        <v>341</v>
      </c>
      <c r="W37" s="5">
        <v>1</v>
      </c>
      <c r="X37" s="5" t="s">
        <v>244</v>
      </c>
      <c r="Y37" s="5">
        <v>1</v>
      </c>
      <c r="Z37" s="5" t="s">
        <v>244</v>
      </c>
      <c r="AA37" s="5">
        <v>1</v>
      </c>
      <c r="AB37" s="5" t="s">
        <v>244</v>
      </c>
      <c r="AC37" s="5" t="s">
        <v>342</v>
      </c>
      <c r="AH37" s="5" t="s">
        <v>299</v>
      </c>
      <c r="AI37" s="5" t="s">
        <v>300</v>
      </c>
      <c r="AJ37" s="5" t="s">
        <v>350</v>
      </c>
      <c r="AK37" s="3" t="s">
        <v>352</v>
      </c>
      <c r="AL37" s="3" t="s">
        <v>353</v>
      </c>
      <c r="AM37" s="3" t="s">
        <v>354</v>
      </c>
      <c r="AN37" s="5">
        <v>155000</v>
      </c>
      <c r="AO37" s="5">
        <v>179800</v>
      </c>
      <c r="AR37" s="5" t="s">
        <v>304</v>
      </c>
      <c r="AS37" s="5" t="s">
        <v>292</v>
      </c>
      <c r="AT37" s="5" t="s">
        <v>305</v>
      </c>
      <c r="AU37" s="5" t="s">
        <v>355</v>
      </c>
      <c r="AW37" s="3" t="s">
        <v>353</v>
      </c>
      <c r="AX37" s="3" t="s">
        <v>354</v>
      </c>
      <c r="AY37" s="4" t="s">
        <v>868</v>
      </c>
      <c r="AZ37" s="5" t="s">
        <v>308</v>
      </c>
      <c r="BA37" s="5" t="s">
        <v>332</v>
      </c>
      <c r="BB37" s="5" t="s">
        <v>333</v>
      </c>
      <c r="BC37" s="5">
        <v>1346</v>
      </c>
      <c r="BD37" s="5" t="s">
        <v>255</v>
      </c>
      <c r="BE37" s="5">
        <v>1346</v>
      </c>
      <c r="BF37" s="5" t="s">
        <v>311</v>
      </c>
      <c r="BG37" s="4" t="s">
        <v>356</v>
      </c>
      <c r="BH37" s="4" t="s">
        <v>356</v>
      </c>
      <c r="BI37" s="4" t="s">
        <v>869</v>
      </c>
      <c r="BJ37" s="4" t="s">
        <v>870</v>
      </c>
      <c r="BK37" s="5" t="s">
        <v>314</v>
      </c>
      <c r="BL37" s="10">
        <v>44482</v>
      </c>
      <c r="BM37" s="10">
        <v>44482</v>
      </c>
      <c r="BN37" s="5" t="s">
        <v>315</v>
      </c>
    </row>
    <row r="38" spans="1:66" s="5" customFormat="1" x14ac:dyDescent="0.25">
      <c r="A38" s="5">
        <v>2021</v>
      </c>
      <c r="B38" s="21" t="s">
        <v>585</v>
      </c>
      <c r="C38" s="21" t="s">
        <v>841</v>
      </c>
      <c r="D38" s="5" t="s">
        <v>149</v>
      </c>
      <c r="E38" s="5" t="s">
        <v>152</v>
      </c>
      <c r="F38" s="5" t="s">
        <v>156</v>
      </c>
      <c r="G38" s="5" t="s">
        <v>630</v>
      </c>
      <c r="H38" s="5" t="s">
        <v>289</v>
      </c>
      <c r="I38" s="4" t="s">
        <v>358</v>
      </c>
      <c r="J38" s="5" t="s">
        <v>631</v>
      </c>
      <c r="K38" s="5">
        <v>1353</v>
      </c>
      <c r="L38" s="5" t="s">
        <v>619</v>
      </c>
      <c r="M38" s="5" t="s">
        <v>620</v>
      </c>
      <c r="N38" s="5" t="s">
        <v>621</v>
      </c>
      <c r="O38" s="5" t="s">
        <v>292</v>
      </c>
      <c r="P38" s="5" t="s">
        <v>622</v>
      </c>
      <c r="Q38" s="5" t="s">
        <v>164</v>
      </c>
      <c r="R38" s="5" t="s">
        <v>623</v>
      </c>
      <c r="S38" s="5" t="s">
        <v>624</v>
      </c>
      <c r="U38" s="5" t="s">
        <v>189</v>
      </c>
      <c r="V38" s="5" t="s">
        <v>625</v>
      </c>
      <c r="W38" s="5">
        <v>1</v>
      </c>
      <c r="X38" s="5" t="s">
        <v>244</v>
      </c>
      <c r="Y38" s="5">
        <v>1</v>
      </c>
      <c r="Z38" s="5" t="s">
        <v>244</v>
      </c>
      <c r="AA38" s="5">
        <v>1</v>
      </c>
      <c r="AB38" s="5" t="s">
        <v>244</v>
      </c>
      <c r="AC38" s="5" t="s">
        <v>626</v>
      </c>
      <c r="AH38" s="5" t="s">
        <v>299</v>
      </c>
      <c r="AI38" s="5" t="s">
        <v>300</v>
      </c>
      <c r="AJ38" s="5" t="s">
        <v>630</v>
      </c>
      <c r="AK38" s="3" t="s">
        <v>554</v>
      </c>
      <c r="AL38" s="3" t="s">
        <v>555</v>
      </c>
      <c r="AM38" s="3" t="s">
        <v>556</v>
      </c>
      <c r="AN38" s="5">
        <v>68965.52</v>
      </c>
      <c r="AO38" s="5">
        <v>80000</v>
      </c>
      <c r="AR38" s="5" t="s">
        <v>304</v>
      </c>
      <c r="AS38" s="5" t="s">
        <v>292</v>
      </c>
      <c r="AT38" s="5" t="s">
        <v>305</v>
      </c>
      <c r="AU38" s="5" t="s">
        <v>632</v>
      </c>
      <c r="AW38" s="3" t="s">
        <v>555</v>
      </c>
      <c r="AX38" s="3" t="s">
        <v>556</v>
      </c>
      <c r="AY38" s="4" t="s">
        <v>871</v>
      </c>
      <c r="AZ38" s="5" t="s">
        <v>308</v>
      </c>
      <c r="BA38" s="5" t="s">
        <v>332</v>
      </c>
      <c r="BB38" s="5" t="s">
        <v>333</v>
      </c>
      <c r="BC38" s="5">
        <v>1353</v>
      </c>
      <c r="BD38" s="5" t="s">
        <v>255</v>
      </c>
      <c r="BE38" s="5">
        <v>1353</v>
      </c>
      <c r="BF38" s="5" t="s">
        <v>311</v>
      </c>
      <c r="BG38" s="4" t="s">
        <v>633</v>
      </c>
      <c r="BH38" s="4" t="s">
        <v>633</v>
      </c>
      <c r="BI38" s="4" t="s">
        <v>313</v>
      </c>
      <c r="BJ38" s="4" t="s">
        <v>313</v>
      </c>
      <c r="BK38" s="5" t="s">
        <v>314</v>
      </c>
      <c r="BL38" s="10">
        <v>44482</v>
      </c>
      <c r="BM38" s="10">
        <v>44482</v>
      </c>
      <c r="BN38" s="5" t="s">
        <v>315</v>
      </c>
    </row>
    <row r="39" spans="1:66" s="5" customFormat="1" x14ac:dyDescent="0.25">
      <c r="A39" s="5">
        <v>2021</v>
      </c>
      <c r="B39" s="21" t="s">
        <v>585</v>
      </c>
      <c r="C39" s="21" t="s">
        <v>841</v>
      </c>
      <c r="D39" s="5" t="s">
        <v>149</v>
      </c>
      <c r="E39" s="5" t="s">
        <v>152</v>
      </c>
      <c r="F39" s="5" t="s">
        <v>156</v>
      </c>
      <c r="G39" s="5" t="s">
        <v>544</v>
      </c>
      <c r="H39" s="5" t="s">
        <v>289</v>
      </c>
      <c r="I39" s="4" t="s">
        <v>358</v>
      </c>
      <c r="J39" s="5" t="s">
        <v>545</v>
      </c>
      <c r="K39" s="5">
        <v>1354</v>
      </c>
      <c r="L39" s="5" t="s">
        <v>546</v>
      </c>
      <c r="M39" s="5" t="s">
        <v>531</v>
      </c>
      <c r="N39" s="5" t="s">
        <v>547</v>
      </c>
      <c r="O39" s="5" t="s">
        <v>292</v>
      </c>
      <c r="P39" s="5" t="s">
        <v>548</v>
      </c>
      <c r="Q39" s="5" t="s">
        <v>183</v>
      </c>
      <c r="R39" s="5" t="s">
        <v>549</v>
      </c>
      <c r="S39" s="5" t="s">
        <v>550</v>
      </c>
      <c r="T39" s="5" t="s">
        <v>551</v>
      </c>
      <c r="U39" s="5" t="s">
        <v>198</v>
      </c>
      <c r="V39" s="5" t="s">
        <v>552</v>
      </c>
      <c r="W39" s="5">
        <v>1</v>
      </c>
      <c r="X39" s="5" t="s">
        <v>244</v>
      </c>
      <c r="Y39" s="5">
        <v>1</v>
      </c>
      <c r="Z39" s="5" t="s">
        <v>244</v>
      </c>
      <c r="AA39" s="5">
        <v>1</v>
      </c>
      <c r="AB39" s="5" t="s">
        <v>244</v>
      </c>
      <c r="AC39" s="5" t="s">
        <v>553</v>
      </c>
      <c r="AH39" s="5" t="s">
        <v>299</v>
      </c>
      <c r="AI39" s="5" t="s">
        <v>300</v>
      </c>
      <c r="AJ39" s="5" t="s">
        <v>544</v>
      </c>
      <c r="AK39" s="3" t="s">
        <v>554</v>
      </c>
      <c r="AL39" s="3" t="s">
        <v>555</v>
      </c>
      <c r="AM39" s="3" t="s">
        <v>556</v>
      </c>
      <c r="AN39" s="5">
        <v>68965.52</v>
      </c>
      <c r="AO39" s="5">
        <v>80000</v>
      </c>
      <c r="AR39" s="5" t="s">
        <v>304</v>
      </c>
      <c r="AS39" s="5" t="s">
        <v>292</v>
      </c>
      <c r="AT39" s="5" t="s">
        <v>305</v>
      </c>
      <c r="AU39" s="5" t="s">
        <v>557</v>
      </c>
      <c r="AW39" s="3" t="s">
        <v>555</v>
      </c>
      <c r="AX39" s="3" t="s">
        <v>556</v>
      </c>
      <c r="AY39" s="4" t="s">
        <v>872</v>
      </c>
      <c r="AZ39" s="5" t="s">
        <v>308</v>
      </c>
      <c r="BA39" s="5" t="s">
        <v>332</v>
      </c>
      <c r="BB39" s="5" t="s">
        <v>333</v>
      </c>
      <c r="BC39" s="5">
        <v>1354</v>
      </c>
      <c r="BD39" s="5" t="s">
        <v>255</v>
      </c>
      <c r="BE39" s="5">
        <v>1354</v>
      </c>
      <c r="BF39" s="5" t="s">
        <v>311</v>
      </c>
      <c r="BG39" s="4" t="s">
        <v>558</v>
      </c>
      <c r="BH39" s="4" t="s">
        <v>558</v>
      </c>
      <c r="BI39" s="4" t="s">
        <v>313</v>
      </c>
      <c r="BJ39" s="4" t="s">
        <v>313</v>
      </c>
      <c r="BK39" s="5" t="s">
        <v>314</v>
      </c>
      <c r="BL39" s="10">
        <v>44482</v>
      </c>
      <c r="BM39" s="10">
        <v>44482</v>
      </c>
      <c r="BN39" s="5" t="s">
        <v>315</v>
      </c>
    </row>
    <row r="40" spans="1:66" s="5" customFormat="1" x14ac:dyDescent="0.25">
      <c r="A40" s="5">
        <v>2021</v>
      </c>
      <c r="B40" s="21" t="s">
        <v>585</v>
      </c>
      <c r="C40" s="21" t="s">
        <v>841</v>
      </c>
      <c r="D40" s="5" t="s">
        <v>149</v>
      </c>
      <c r="E40" s="5" t="s">
        <v>152</v>
      </c>
      <c r="F40" s="5" t="s">
        <v>156</v>
      </c>
      <c r="G40" s="5" t="s">
        <v>873</v>
      </c>
      <c r="H40" s="5" t="s">
        <v>289</v>
      </c>
      <c r="I40" s="4" t="s">
        <v>358</v>
      </c>
      <c r="J40" s="5" t="s">
        <v>874</v>
      </c>
      <c r="K40" s="5">
        <v>1364</v>
      </c>
      <c r="L40" s="5" t="s">
        <v>875</v>
      </c>
      <c r="M40" s="5" t="s">
        <v>876</v>
      </c>
      <c r="N40" s="5" t="s">
        <v>877</v>
      </c>
      <c r="O40" s="5" t="s">
        <v>292</v>
      </c>
      <c r="P40" s="5" t="s">
        <v>878</v>
      </c>
      <c r="Q40" s="5" t="s">
        <v>164</v>
      </c>
      <c r="R40" s="5" t="s">
        <v>879</v>
      </c>
      <c r="S40" s="5" t="s">
        <v>880</v>
      </c>
      <c r="U40" s="5" t="s">
        <v>189</v>
      </c>
      <c r="V40" s="5" t="s">
        <v>881</v>
      </c>
      <c r="W40" s="5">
        <v>1</v>
      </c>
      <c r="X40" s="5" t="s">
        <v>244</v>
      </c>
      <c r="Y40" s="5">
        <v>1</v>
      </c>
      <c r="Z40" s="5" t="s">
        <v>244</v>
      </c>
      <c r="AA40" s="5">
        <v>1</v>
      </c>
      <c r="AB40" s="5" t="s">
        <v>244</v>
      </c>
      <c r="AC40" s="5" t="s">
        <v>882</v>
      </c>
      <c r="AH40" s="5" t="s">
        <v>299</v>
      </c>
      <c r="AI40" s="5" t="s">
        <v>300</v>
      </c>
      <c r="AJ40" s="5" t="s">
        <v>873</v>
      </c>
      <c r="AK40" s="3" t="s">
        <v>883</v>
      </c>
      <c r="AL40" s="3" t="s">
        <v>884</v>
      </c>
      <c r="AM40" s="3" t="s">
        <v>885</v>
      </c>
      <c r="AN40" s="5">
        <v>43103.45</v>
      </c>
      <c r="AO40" s="5">
        <v>50000</v>
      </c>
      <c r="AR40" s="5" t="s">
        <v>304</v>
      </c>
      <c r="AS40" s="5" t="s">
        <v>292</v>
      </c>
      <c r="AT40" s="5" t="s">
        <v>305</v>
      </c>
      <c r="AU40" s="5" t="s">
        <v>886</v>
      </c>
      <c r="AW40" s="3" t="s">
        <v>884</v>
      </c>
      <c r="AX40" s="3" t="s">
        <v>885</v>
      </c>
      <c r="AY40" s="4" t="s">
        <v>887</v>
      </c>
      <c r="AZ40" s="5" t="s">
        <v>308</v>
      </c>
      <c r="BA40" s="5" t="s">
        <v>332</v>
      </c>
      <c r="BB40" s="5" t="s">
        <v>333</v>
      </c>
      <c r="BC40" s="5">
        <v>1364</v>
      </c>
      <c r="BD40" s="5" t="s">
        <v>255</v>
      </c>
      <c r="BE40" s="5">
        <v>1364</v>
      </c>
      <c r="BF40" s="5" t="s">
        <v>311</v>
      </c>
      <c r="BG40" s="4" t="s">
        <v>888</v>
      </c>
      <c r="BH40" s="4" t="s">
        <v>888</v>
      </c>
      <c r="BI40" s="4" t="s">
        <v>313</v>
      </c>
      <c r="BJ40" s="4" t="s">
        <v>313</v>
      </c>
      <c r="BK40" s="5" t="s">
        <v>314</v>
      </c>
      <c r="BL40" s="10">
        <v>44482</v>
      </c>
      <c r="BM40" s="10">
        <v>44482</v>
      </c>
      <c r="BN40" s="5" t="s">
        <v>315</v>
      </c>
    </row>
    <row r="41" spans="1:66" s="5" customFormat="1" x14ac:dyDescent="0.25">
      <c r="A41" s="5">
        <v>2021</v>
      </c>
      <c r="B41" s="21" t="s">
        <v>585</v>
      </c>
      <c r="C41" s="21" t="s">
        <v>841</v>
      </c>
      <c r="D41" s="5" t="s">
        <v>149</v>
      </c>
      <c r="E41" s="5" t="s">
        <v>152</v>
      </c>
      <c r="F41" s="5" t="s">
        <v>156</v>
      </c>
      <c r="G41" s="5" t="s">
        <v>889</v>
      </c>
      <c r="H41" s="5" t="s">
        <v>289</v>
      </c>
      <c r="I41" s="4" t="s">
        <v>358</v>
      </c>
      <c r="J41" s="5" t="s">
        <v>890</v>
      </c>
      <c r="K41" s="5">
        <v>1384</v>
      </c>
      <c r="L41" s="5" t="s">
        <v>891</v>
      </c>
      <c r="M41" s="5" t="s">
        <v>892</v>
      </c>
      <c r="N41" s="5" t="s">
        <v>893</v>
      </c>
      <c r="O41" s="5" t="s">
        <v>292</v>
      </c>
      <c r="P41" s="5" t="s">
        <v>894</v>
      </c>
      <c r="Q41" s="5" t="s">
        <v>164</v>
      </c>
      <c r="R41" s="5" t="s">
        <v>895</v>
      </c>
      <c r="S41" s="5" t="s">
        <v>896</v>
      </c>
      <c r="T41" s="5" t="s">
        <v>897</v>
      </c>
      <c r="U41" s="5" t="s">
        <v>189</v>
      </c>
      <c r="V41" s="5" t="s">
        <v>898</v>
      </c>
      <c r="W41" s="5">
        <v>1</v>
      </c>
      <c r="X41" s="5" t="s">
        <v>244</v>
      </c>
      <c r="Y41" s="5">
        <v>1</v>
      </c>
      <c r="Z41" s="5" t="s">
        <v>244</v>
      </c>
      <c r="AA41" s="5">
        <v>1</v>
      </c>
      <c r="AB41" s="5" t="s">
        <v>244</v>
      </c>
      <c r="AC41" s="5" t="s">
        <v>899</v>
      </c>
      <c r="AH41" s="5" t="s">
        <v>299</v>
      </c>
      <c r="AI41" s="5" t="s">
        <v>300</v>
      </c>
      <c r="AJ41" s="5" t="s">
        <v>889</v>
      </c>
      <c r="AK41" s="3" t="s">
        <v>900</v>
      </c>
      <c r="AL41" s="3" t="s">
        <v>901</v>
      </c>
      <c r="AM41" s="3" t="s">
        <v>902</v>
      </c>
      <c r="AN41" s="5">
        <v>129310.34</v>
      </c>
      <c r="AO41" s="5">
        <v>150000</v>
      </c>
      <c r="AR41" s="5" t="s">
        <v>304</v>
      </c>
      <c r="AS41" s="5" t="s">
        <v>292</v>
      </c>
      <c r="AT41" s="5" t="s">
        <v>305</v>
      </c>
      <c r="AU41" s="5" t="s">
        <v>903</v>
      </c>
      <c r="AW41" s="3" t="s">
        <v>901</v>
      </c>
      <c r="AX41" s="3" t="s">
        <v>902</v>
      </c>
      <c r="AY41" s="4" t="s">
        <v>904</v>
      </c>
      <c r="AZ41" s="5" t="s">
        <v>308</v>
      </c>
      <c r="BA41" s="5" t="s">
        <v>332</v>
      </c>
      <c r="BB41" s="5" t="s">
        <v>333</v>
      </c>
      <c r="BC41" s="5">
        <v>1384</v>
      </c>
      <c r="BD41" s="5" t="s">
        <v>255</v>
      </c>
      <c r="BE41" s="5">
        <v>1384</v>
      </c>
      <c r="BF41" s="5" t="s">
        <v>311</v>
      </c>
      <c r="BG41" s="4" t="s">
        <v>905</v>
      </c>
      <c r="BH41" s="4" t="s">
        <v>905</v>
      </c>
      <c r="BI41" s="4" t="s">
        <v>313</v>
      </c>
      <c r="BJ41" s="4" t="s">
        <v>313</v>
      </c>
      <c r="BK41" s="5" t="s">
        <v>314</v>
      </c>
      <c r="BL41" s="10">
        <v>44482</v>
      </c>
      <c r="BM41" s="10">
        <v>44482</v>
      </c>
      <c r="BN41" s="5" t="s">
        <v>315</v>
      </c>
    </row>
    <row r="42" spans="1:66" s="5" customFormat="1" x14ac:dyDescent="0.25">
      <c r="A42" s="5">
        <v>2021</v>
      </c>
      <c r="B42" s="21" t="s">
        <v>585</v>
      </c>
      <c r="C42" s="21" t="s">
        <v>841</v>
      </c>
      <c r="D42" s="5" t="s">
        <v>149</v>
      </c>
      <c r="E42" s="5" t="s">
        <v>152</v>
      </c>
      <c r="F42" s="5" t="s">
        <v>156</v>
      </c>
      <c r="G42" s="5" t="s">
        <v>906</v>
      </c>
      <c r="H42" s="5" t="s">
        <v>289</v>
      </c>
      <c r="I42" s="4" t="s">
        <v>358</v>
      </c>
      <c r="J42" s="5" t="s">
        <v>907</v>
      </c>
      <c r="K42" s="5">
        <v>1385</v>
      </c>
      <c r="L42" s="5" t="s">
        <v>908</v>
      </c>
      <c r="M42" s="5" t="s">
        <v>909</v>
      </c>
      <c r="N42" s="5" t="s">
        <v>910</v>
      </c>
      <c r="O42" s="5" t="s">
        <v>292</v>
      </c>
      <c r="P42" s="5" t="s">
        <v>911</v>
      </c>
      <c r="Q42" s="5" t="s">
        <v>164</v>
      </c>
      <c r="R42" s="5" t="s">
        <v>912</v>
      </c>
      <c r="S42" s="5" t="s">
        <v>913</v>
      </c>
      <c r="U42" s="5" t="s">
        <v>198</v>
      </c>
      <c r="V42" s="5" t="s">
        <v>914</v>
      </c>
      <c r="W42" s="5">
        <v>1</v>
      </c>
      <c r="X42" s="5" t="s">
        <v>244</v>
      </c>
      <c r="Y42" s="5">
        <v>1</v>
      </c>
      <c r="Z42" s="5" t="s">
        <v>244</v>
      </c>
      <c r="AA42" s="5">
        <v>1</v>
      </c>
      <c r="AB42" s="5" t="s">
        <v>244</v>
      </c>
      <c r="AC42" s="5" t="s">
        <v>672</v>
      </c>
      <c r="AH42" s="5" t="s">
        <v>299</v>
      </c>
      <c r="AI42" s="5" t="s">
        <v>300</v>
      </c>
      <c r="AJ42" s="5" t="s">
        <v>906</v>
      </c>
      <c r="AK42" s="3" t="s">
        <v>915</v>
      </c>
      <c r="AL42" s="3" t="s">
        <v>916</v>
      </c>
      <c r="AM42" s="3" t="s">
        <v>917</v>
      </c>
      <c r="AN42" s="5">
        <v>103448.28</v>
      </c>
      <c r="AO42" s="5">
        <v>120000</v>
      </c>
      <c r="AR42" s="5" t="s">
        <v>304</v>
      </c>
      <c r="AS42" s="5" t="s">
        <v>292</v>
      </c>
      <c r="AT42" s="5" t="s">
        <v>305</v>
      </c>
      <c r="AU42" s="5" t="s">
        <v>918</v>
      </c>
      <c r="AW42" s="3" t="s">
        <v>916</v>
      </c>
      <c r="AX42" s="3" t="s">
        <v>917</v>
      </c>
      <c r="AY42" s="4" t="s">
        <v>919</v>
      </c>
      <c r="AZ42" s="5" t="s">
        <v>308</v>
      </c>
      <c r="BA42" s="5" t="s">
        <v>332</v>
      </c>
      <c r="BB42" s="5" t="s">
        <v>333</v>
      </c>
      <c r="BC42" s="5">
        <v>1385</v>
      </c>
      <c r="BD42" s="5" t="s">
        <v>255</v>
      </c>
      <c r="BE42" s="5">
        <v>1385</v>
      </c>
      <c r="BF42" s="5" t="s">
        <v>311</v>
      </c>
      <c r="BG42" s="4" t="s">
        <v>920</v>
      </c>
      <c r="BH42" s="4" t="s">
        <v>920</v>
      </c>
      <c r="BI42" s="4" t="s">
        <v>313</v>
      </c>
      <c r="BJ42" s="4" t="s">
        <v>313</v>
      </c>
      <c r="BK42" s="5" t="s">
        <v>314</v>
      </c>
      <c r="BL42" s="10">
        <v>44482</v>
      </c>
      <c r="BM42" s="10">
        <v>44482</v>
      </c>
      <c r="BN42" s="5" t="s">
        <v>315</v>
      </c>
    </row>
    <row r="43" spans="1:66" s="5" customFormat="1" x14ac:dyDescent="0.25">
      <c r="A43" s="5">
        <v>2021</v>
      </c>
      <c r="B43" s="21" t="s">
        <v>585</v>
      </c>
      <c r="C43" s="21" t="s">
        <v>841</v>
      </c>
      <c r="D43" s="5" t="s">
        <v>149</v>
      </c>
      <c r="E43" s="5" t="s">
        <v>152</v>
      </c>
      <c r="F43" s="5" t="s">
        <v>156</v>
      </c>
      <c r="G43" s="5" t="s">
        <v>921</v>
      </c>
      <c r="H43" s="5" t="s">
        <v>289</v>
      </c>
      <c r="I43" s="4" t="s">
        <v>358</v>
      </c>
      <c r="J43" s="5" t="s">
        <v>922</v>
      </c>
      <c r="K43" s="5">
        <v>1399</v>
      </c>
      <c r="L43" s="5" t="s">
        <v>837</v>
      </c>
      <c r="M43" s="5" t="s">
        <v>838</v>
      </c>
      <c r="N43" s="5" t="s">
        <v>839</v>
      </c>
      <c r="O43" s="5" t="s">
        <v>292</v>
      </c>
      <c r="P43" s="5" t="s">
        <v>840</v>
      </c>
      <c r="Q43" s="5" t="s">
        <v>172</v>
      </c>
      <c r="R43" s="5" t="s">
        <v>923</v>
      </c>
      <c r="S43" s="5" t="s">
        <v>379</v>
      </c>
      <c r="T43" s="5" t="s">
        <v>551</v>
      </c>
      <c r="U43" s="5" t="s">
        <v>189</v>
      </c>
      <c r="V43" s="5" t="s">
        <v>924</v>
      </c>
      <c r="W43" s="5">
        <v>1</v>
      </c>
      <c r="X43" s="5" t="s">
        <v>244</v>
      </c>
      <c r="Y43" s="5">
        <v>1</v>
      </c>
      <c r="Z43" s="5" t="s">
        <v>244</v>
      </c>
      <c r="AA43" s="5">
        <v>1</v>
      </c>
      <c r="AB43" s="5" t="s">
        <v>244</v>
      </c>
      <c r="AC43" s="5" t="s">
        <v>925</v>
      </c>
      <c r="AH43" s="5" t="s">
        <v>299</v>
      </c>
      <c r="AI43" s="5" t="s">
        <v>300</v>
      </c>
      <c r="AJ43" s="5" t="s">
        <v>921</v>
      </c>
      <c r="AK43" s="3" t="s">
        <v>926</v>
      </c>
      <c r="AL43" s="3" t="s">
        <v>927</v>
      </c>
      <c r="AM43" s="3" t="s">
        <v>928</v>
      </c>
      <c r="AN43" s="5">
        <v>25862.07</v>
      </c>
      <c r="AO43" s="5">
        <v>30000</v>
      </c>
      <c r="AR43" s="5" t="s">
        <v>304</v>
      </c>
      <c r="AS43" s="5" t="s">
        <v>292</v>
      </c>
      <c r="AT43" s="5" t="s">
        <v>305</v>
      </c>
      <c r="AU43" s="5" t="s">
        <v>929</v>
      </c>
      <c r="AW43" s="3" t="s">
        <v>927</v>
      </c>
      <c r="AX43" s="3" t="s">
        <v>928</v>
      </c>
      <c r="AY43" s="4" t="s">
        <v>313</v>
      </c>
      <c r="AZ43" s="5" t="s">
        <v>308</v>
      </c>
      <c r="BA43" s="5" t="s">
        <v>332</v>
      </c>
      <c r="BB43" s="5" t="s">
        <v>333</v>
      </c>
      <c r="BC43" s="5">
        <v>1399</v>
      </c>
      <c r="BD43" s="5" t="s">
        <v>255</v>
      </c>
      <c r="BE43" s="5">
        <v>1399</v>
      </c>
      <c r="BF43" s="5" t="s">
        <v>311</v>
      </c>
      <c r="BG43" s="4" t="s">
        <v>930</v>
      </c>
      <c r="BH43" s="4" t="s">
        <v>930</v>
      </c>
      <c r="BI43" s="4" t="s">
        <v>313</v>
      </c>
      <c r="BJ43" s="4" t="s">
        <v>313</v>
      </c>
      <c r="BK43" s="5" t="s">
        <v>314</v>
      </c>
      <c r="BL43" s="10">
        <v>44482</v>
      </c>
      <c r="BM43" s="10">
        <v>44482</v>
      </c>
      <c r="BN43" s="5" t="s">
        <v>315</v>
      </c>
    </row>
    <row r="44" spans="1:66" s="5" customFormat="1" x14ac:dyDescent="0.25">
      <c r="A44" s="5">
        <v>2021</v>
      </c>
      <c r="B44" s="21" t="s">
        <v>585</v>
      </c>
      <c r="C44" s="21" t="s">
        <v>841</v>
      </c>
      <c r="D44" s="5" t="s">
        <v>149</v>
      </c>
      <c r="E44" s="5" t="s">
        <v>152</v>
      </c>
      <c r="F44" s="5" t="s">
        <v>156</v>
      </c>
      <c r="G44" s="5" t="s">
        <v>931</v>
      </c>
      <c r="H44" s="5" t="s">
        <v>289</v>
      </c>
      <c r="I44" s="4" t="s">
        <v>358</v>
      </c>
      <c r="J44" s="5" t="s">
        <v>932</v>
      </c>
      <c r="K44" s="5">
        <v>1400</v>
      </c>
      <c r="L44" s="5" t="s">
        <v>458</v>
      </c>
      <c r="M44" s="5" t="s">
        <v>459</v>
      </c>
      <c r="N44" s="5" t="s">
        <v>460</v>
      </c>
      <c r="O44" s="5" t="s">
        <v>292</v>
      </c>
      <c r="P44" s="5" t="s">
        <v>461</v>
      </c>
      <c r="Q44" s="5" t="s">
        <v>164</v>
      </c>
      <c r="R44" s="5" t="s">
        <v>462</v>
      </c>
      <c r="S44" s="5" t="s">
        <v>463</v>
      </c>
      <c r="U44" s="5" t="s">
        <v>198</v>
      </c>
      <c r="V44" s="5" t="s">
        <v>464</v>
      </c>
      <c r="W44" s="5">
        <v>1</v>
      </c>
      <c r="X44" s="5" t="s">
        <v>244</v>
      </c>
      <c r="Y44" s="5">
        <v>1</v>
      </c>
      <c r="Z44" s="5" t="s">
        <v>244</v>
      </c>
      <c r="AA44" s="5">
        <v>1</v>
      </c>
      <c r="AB44" s="5" t="s">
        <v>244</v>
      </c>
      <c r="AC44" s="5" t="s">
        <v>465</v>
      </c>
      <c r="AH44" s="5" t="s">
        <v>299</v>
      </c>
      <c r="AI44" s="5" t="s">
        <v>300</v>
      </c>
      <c r="AJ44" s="5" t="s">
        <v>931</v>
      </c>
      <c r="AK44" s="3" t="s">
        <v>841</v>
      </c>
      <c r="AL44" s="3" t="s">
        <v>933</v>
      </c>
      <c r="AM44" s="3" t="s">
        <v>934</v>
      </c>
      <c r="AN44" s="5">
        <v>34482.76</v>
      </c>
      <c r="AO44" s="5">
        <v>40000</v>
      </c>
      <c r="AR44" s="5" t="s">
        <v>304</v>
      </c>
      <c r="AS44" s="5" t="s">
        <v>292</v>
      </c>
      <c r="AT44" s="5" t="s">
        <v>305</v>
      </c>
      <c r="AU44" s="5" t="s">
        <v>935</v>
      </c>
      <c r="AW44" s="3" t="s">
        <v>933</v>
      </c>
      <c r="AX44" s="3" t="s">
        <v>934</v>
      </c>
      <c r="AY44" s="4" t="s">
        <v>313</v>
      </c>
      <c r="AZ44" s="5" t="s">
        <v>308</v>
      </c>
      <c r="BA44" s="5" t="s">
        <v>332</v>
      </c>
      <c r="BB44" s="5" t="s">
        <v>333</v>
      </c>
      <c r="BC44" s="5">
        <v>1400</v>
      </c>
      <c r="BD44" s="5" t="s">
        <v>255</v>
      </c>
      <c r="BE44" s="5">
        <v>1400</v>
      </c>
      <c r="BF44" s="5" t="s">
        <v>311</v>
      </c>
      <c r="BG44" s="4" t="s">
        <v>936</v>
      </c>
      <c r="BH44" s="4" t="s">
        <v>936</v>
      </c>
      <c r="BI44" s="4" t="s">
        <v>313</v>
      </c>
      <c r="BJ44" s="4" t="s">
        <v>313</v>
      </c>
      <c r="BK44" s="5" t="s">
        <v>314</v>
      </c>
      <c r="BL44" s="10">
        <v>44482</v>
      </c>
      <c r="BM44" s="10">
        <v>44482</v>
      </c>
      <c r="BN44" s="5" t="s">
        <v>315</v>
      </c>
    </row>
    <row r="45" spans="1:66" s="5" customFormat="1" x14ac:dyDescent="0.25">
      <c r="A45" s="5">
        <v>2021</v>
      </c>
      <c r="B45" s="21" t="s">
        <v>585</v>
      </c>
      <c r="C45" s="21" t="s">
        <v>841</v>
      </c>
      <c r="D45" s="5" t="s">
        <v>149</v>
      </c>
      <c r="E45" s="5" t="s">
        <v>152</v>
      </c>
      <c r="F45" s="5" t="s">
        <v>156</v>
      </c>
      <c r="G45" s="5" t="s">
        <v>937</v>
      </c>
      <c r="H45" s="5" t="s">
        <v>289</v>
      </c>
      <c r="I45" s="4" t="s">
        <v>358</v>
      </c>
      <c r="J45" s="5" t="s">
        <v>938</v>
      </c>
      <c r="K45" s="5">
        <v>1401</v>
      </c>
      <c r="L45" s="5" t="s">
        <v>292</v>
      </c>
      <c r="M45" s="5" t="s">
        <v>292</v>
      </c>
      <c r="N45" s="5" t="s">
        <v>292</v>
      </c>
      <c r="O45" s="5" t="s">
        <v>489</v>
      </c>
      <c r="P45" s="5" t="s">
        <v>490</v>
      </c>
      <c r="Q45" s="5" t="s">
        <v>164</v>
      </c>
      <c r="R45" s="5" t="s">
        <v>491</v>
      </c>
      <c r="S45" s="5" t="s">
        <v>323</v>
      </c>
      <c r="T45" s="5" t="s">
        <v>492</v>
      </c>
      <c r="U45" s="5" t="s">
        <v>198</v>
      </c>
      <c r="V45" s="5" t="s">
        <v>493</v>
      </c>
      <c r="W45" s="5">
        <v>1</v>
      </c>
      <c r="X45" s="5" t="s">
        <v>244</v>
      </c>
      <c r="Y45" s="5">
        <v>1</v>
      </c>
      <c r="Z45" s="5" t="s">
        <v>244</v>
      </c>
      <c r="AA45" s="5">
        <v>1</v>
      </c>
      <c r="AB45" s="5" t="s">
        <v>244</v>
      </c>
      <c r="AC45" s="5" t="s">
        <v>494</v>
      </c>
      <c r="AH45" s="5" t="s">
        <v>299</v>
      </c>
      <c r="AI45" s="5" t="s">
        <v>300</v>
      </c>
      <c r="AJ45" s="5" t="s">
        <v>937</v>
      </c>
      <c r="AK45" s="3" t="s">
        <v>841</v>
      </c>
      <c r="AL45" s="3" t="s">
        <v>933</v>
      </c>
      <c r="AM45" s="3" t="s">
        <v>934</v>
      </c>
      <c r="AN45" s="5">
        <v>129310.34</v>
      </c>
      <c r="AO45" s="5">
        <v>150000</v>
      </c>
      <c r="AR45" s="5" t="s">
        <v>304</v>
      </c>
      <c r="AS45" s="5" t="s">
        <v>292</v>
      </c>
      <c r="AT45" s="5" t="s">
        <v>305</v>
      </c>
      <c r="AU45" s="5" t="s">
        <v>939</v>
      </c>
      <c r="AW45" s="3" t="s">
        <v>933</v>
      </c>
      <c r="AX45" s="3" t="s">
        <v>934</v>
      </c>
      <c r="AY45" s="4" t="s">
        <v>313</v>
      </c>
      <c r="AZ45" s="5" t="s">
        <v>308</v>
      </c>
      <c r="BA45" s="5" t="s">
        <v>332</v>
      </c>
      <c r="BB45" s="5" t="s">
        <v>333</v>
      </c>
      <c r="BC45" s="5">
        <v>1401</v>
      </c>
      <c r="BD45" s="5" t="s">
        <v>255</v>
      </c>
      <c r="BE45" s="5">
        <v>1401</v>
      </c>
      <c r="BF45" s="5" t="s">
        <v>311</v>
      </c>
      <c r="BG45" s="4" t="s">
        <v>940</v>
      </c>
      <c r="BH45" s="4" t="s">
        <v>940</v>
      </c>
      <c r="BI45" s="4" t="s">
        <v>313</v>
      </c>
      <c r="BJ45" s="4" t="s">
        <v>313</v>
      </c>
      <c r="BK45" s="5" t="s">
        <v>314</v>
      </c>
      <c r="BL45" s="10">
        <v>44482</v>
      </c>
      <c r="BM45" s="10">
        <v>44482</v>
      </c>
      <c r="BN45" s="5" t="s">
        <v>315</v>
      </c>
    </row>
    <row r="46" spans="1:66" s="5" customFormat="1" x14ac:dyDescent="0.25">
      <c r="A46" s="5">
        <v>2021</v>
      </c>
      <c r="B46" s="21" t="s">
        <v>585</v>
      </c>
      <c r="C46" s="21" t="s">
        <v>841</v>
      </c>
      <c r="D46" s="5" t="s">
        <v>149</v>
      </c>
      <c r="E46" s="5" t="s">
        <v>151</v>
      </c>
      <c r="F46" s="5" t="s">
        <v>156</v>
      </c>
      <c r="G46" s="5" t="s">
        <v>386</v>
      </c>
      <c r="H46" s="5" t="s">
        <v>289</v>
      </c>
      <c r="I46" s="4" t="s">
        <v>387</v>
      </c>
      <c r="J46" s="5" t="s">
        <v>388</v>
      </c>
      <c r="K46" s="5">
        <v>1284</v>
      </c>
      <c r="L46" s="5" t="s">
        <v>292</v>
      </c>
      <c r="M46" s="5" t="s">
        <v>292</v>
      </c>
      <c r="N46" s="5" t="s">
        <v>292</v>
      </c>
      <c r="O46" s="5" t="s">
        <v>389</v>
      </c>
      <c r="P46" s="5" t="s">
        <v>390</v>
      </c>
      <c r="Q46" s="5" t="s">
        <v>183</v>
      </c>
      <c r="R46" s="5" t="s">
        <v>391</v>
      </c>
      <c r="S46" s="5" t="s">
        <v>392</v>
      </c>
      <c r="U46" s="5" t="s">
        <v>198</v>
      </c>
      <c r="V46" s="5" t="s">
        <v>393</v>
      </c>
      <c r="W46" s="5">
        <v>1</v>
      </c>
      <c r="X46" s="5" t="s">
        <v>244</v>
      </c>
      <c r="Y46" s="5">
        <v>1</v>
      </c>
      <c r="Z46" s="5" t="s">
        <v>244</v>
      </c>
      <c r="AA46" s="5">
        <v>1</v>
      </c>
      <c r="AB46" s="5" t="s">
        <v>244</v>
      </c>
      <c r="AC46" s="5" t="s">
        <v>394</v>
      </c>
      <c r="AH46" s="5" t="s">
        <v>299</v>
      </c>
      <c r="AI46" s="5" t="s">
        <v>300</v>
      </c>
      <c r="AJ46" s="5" t="s">
        <v>386</v>
      </c>
      <c r="AK46" s="3" t="s">
        <v>395</v>
      </c>
      <c r="AL46" s="3" t="s">
        <v>396</v>
      </c>
      <c r="AM46" s="3" t="s">
        <v>397</v>
      </c>
      <c r="AN46" s="5">
        <v>292990.90000000002</v>
      </c>
      <c r="AO46" s="5">
        <v>339869.44</v>
      </c>
      <c r="AR46" s="5" t="s">
        <v>304</v>
      </c>
      <c r="AS46" s="5" t="s">
        <v>292</v>
      </c>
      <c r="AT46" s="5" t="s">
        <v>305</v>
      </c>
      <c r="AU46" s="5" t="s">
        <v>398</v>
      </c>
      <c r="AW46" s="3" t="s">
        <v>396</v>
      </c>
      <c r="AX46" s="3" t="s">
        <v>397</v>
      </c>
      <c r="AY46" s="4" t="s">
        <v>399</v>
      </c>
      <c r="AZ46" s="5" t="s">
        <v>308</v>
      </c>
      <c r="BA46" s="5" t="s">
        <v>332</v>
      </c>
      <c r="BB46" s="5" t="s">
        <v>333</v>
      </c>
      <c r="BC46" s="5">
        <v>1284</v>
      </c>
      <c r="BD46" s="5" t="s">
        <v>255</v>
      </c>
      <c r="BE46" s="5">
        <v>1284</v>
      </c>
      <c r="BF46" s="5" t="s">
        <v>311</v>
      </c>
      <c r="BG46" s="4" t="s">
        <v>400</v>
      </c>
      <c r="BH46" s="4" t="s">
        <v>400</v>
      </c>
      <c r="BI46" s="4" t="s">
        <v>401</v>
      </c>
      <c r="BJ46" s="4" t="s">
        <v>941</v>
      </c>
      <c r="BK46" s="5" t="s">
        <v>314</v>
      </c>
      <c r="BL46" s="10">
        <v>44482</v>
      </c>
      <c r="BM46" s="10">
        <v>44482</v>
      </c>
      <c r="BN46" s="5" t="s">
        <v>315</v>
      </c>
    </row>
    <row r="47" spans="1:66" s="5" customFormat="1" x14ac:dyDescent="0.25">
      <c r="A47" s="5">
        <v>2021</v>
      </c>
      <c r="B47" s="21" t="s">
        <v>585</v>
      </c>
      <c r="C47" s="21" t="s">
        <v>841</v>
      </c>
      <c r="D47" s="5" t="s">
        <v>149</v>
      </c>
      <c r="E47" s="5" t="s">
        <v>151</v>
      </c>
      <c r="F47" s="5" t="s">
        <v>156</v>
      </c>
      <c r="G47" s="5" t="s">
        <v>942</v>
      </c>
      <c r="H47" s="5" t="s">
        <v>289</v>
      </c>
      <c r="I47" s="4" t="s">
        <v>943</v>
      </c>
      <c r="J47" s="5" t="s">
        <v>944</v>
      </c>
      <c r="K47" s="5">
        <v>1404</v>
      </c>
      <c r="L47" s="5" t="s">
        <v>292</v>
      </c>
      <c r="M47" s="5" t="s">
        <v>292</v>
      </c>
      <c r="N47" s="5" t="s">
        <v>292</v>
      </c>
      <c r="O47" s="5" t="s">
        <v>945</v>
      </c>
      <c r="P47" s="5" t="s">
        <v>946</v>
      </c>
      <c r="Q47" s="5" t="s">
        <v>183</v>
      </c>
      <c r="R47" s="5" t="s">
        <v>947</v>
      </c>
      <c r="S47" s="5" t="s">
        <v>948</v>
      </c>
      <c r="T47" s="5" t="s">
        <v>949</v>
      </c>
      <c r="U47" s="5" t="s">
        <v>198</v>
      </c>
      <c r="V47" s="5" t="s">
        <v>950</v>
      </c>
      <c r="W47" s="5">
        <v>1</v>
      </c>
      <c r="X47" s="5" t="s">
        <v>244</v>
      </c>
      <c r="Y47" s="5">
        <v>1</v>
      </c>
      <c r="Z47" s="5" t="s">
        <v>244</v>
      </c>
      <c r="AA47" s="5">
        <v>1</v>
      </c>
      <c r="AB47" s="5" t="s">
        <v>244</v>
      </c>
      <c r="AC47" s="5" t="s">
        <v>951</v>
      </c>
      <c r="AH47" s="5" t="s">
        <v>299</v>
      </c>
      <c r="AI47" s="5" t="s">
        <v>300</v>
      </c>
      <c r="AJ47" s="5" t="s">
        <v>942</v>
      </c>
      <c r="AK47" s="3" t="s">
        <v>841</v>
      </c>
      <c r="AL47" s="3" t="s">
        <v>1163</v>
      </c>
      <c r="AM47" s="3" t="s">
        <v>1164</v>
      </c>
      <c r="AN47" s="5">
        <v>637852.4</v>
      </c>
      <c r="AO47" s="5">
        <v>739908.78</v>
      </c>
      <c r="AR47" s="5" t="s">
        <v>304</v>
      </c>
      <c r="AS47" s="5" t="s">
        <v>292</v>
      </c>
      <c r="AT47" s="5" t="s">
        <v>305</v>
      </c>
      <c r="AU47" s="5" t="s">
        <v>952</v>
      </c>
      <c r="AW47" s="3" t="s">
        <v>1163</v>
      </c>
      <c r="AX47" s="3" t="s">
        <v>1164</v>
      </c>
      <c r="AY47" s="4" t="s">
        <v>313</v>
      </c>
      <c r="AZ47" s="5" t="s">
        <v>308</v>
      </c>
      <c r="BA47" s="5" t="s">
        <v>332</v>
      </c>
      <c r="BB47" s="5" t="s">
        <v>333</v>
      </c>
      <c r="BC47" s="5">
        <v>1404</v>
      </c>
      <c r="BD47" s="5" t="s">
        <v>255</v>
      </c>
      <c r="BE47" s="5">
        <v>1404</v>
      </c>
      <c r="BF47" s="5" t="s">
        <v>311</v>
      </c>
      <c r="BG47" s="4" t="s">
        <v>953</v>
      </c>
      <c r="BH47" s="4" t="s">
        <v>953</v>
      </c>
      <c r="BI47" s="4" t="s">
        <v>313</v>
      </c>
      <c r="BJ47" s="4" t="s">
        <v>313</v>
      </c>
      <c r="BK47" s="5" t="s">
        <v>314</v>
      </c>
      <c r="BL47" s="10">
        <v>44482</v>
      </c>
      <c r="BM47" s="10">
        <v>44482</v>
      </c>
      <c r="BN47" s="5" t="s">
        <v>315</v>
      </c>
    </row>
    <row r="48" spans="1:66" s="5" customFormat="1" x14ac:dyDescent="0.25">
      <c r="A48" s="5">
        <v>2021</v>
      </c>
      <c r="B48" s="21" t="s">
        <v>585</v>
      </c>
      <c r="C48" s="21" t="s">
        <v>841</v>
      </c>
      <c r="D48" s="5" t="s">
        <v>149</v>
      </c>
      <c r="E48" s="5" t="s">
        <v>151</v>
      </c>
      <c r="F48" s="5" t="s">
        <v>156</v>
      </c>
      <c r="G48" s="5" t="s">
        <v>954</v>
      </c>
      <c r="H48" s="5" t="s">
        <v>289</v>
      </c>
      <c r="I48" s="4" t="s">
        <v>955</v>
      </c>
      <c r="J48" s="5" t="s">
        <v>956</v>
      </c>
      <c r="K48" s="5">
        <v>1403</v>
      </c>
      <c r="L48" s="5" t="s">
        <v>292</v>
      </c>
      <c r="M48" s="5" t="s">
        <v>292</v>
      </c>
      <c r="N48" s="5" t="s">
        <v>292</v>
      </c>
      <c r="O48" s="5" t="s">
        <v>957</v>
      </c>
      <c r="P48" s="5" t="s">
        <v>958</v>
      </c>
      <c r="Q48" s="5" t="s">
        <v>164</v>
      </c>
      <c r="R48" s="5" t="s">
        <v>959</v>
      </c>
      <c r="S48" s="5" t="s">
        <v>960</v>
      </c>
      <c r="U48" s="5" t="s">
        <v>198</v>
      </c>
      <c r="V48" s="5" t="s">
        <v>961</v>
      </c>
      <c r="W48" s="5">
        <v>1</v>
      </c>
      <c r="X48" s="5" t="s">
        <v>244</v>
      </c>
      <c r="Y48" s="5">
        <v>1</v>
      </c>
      <c r="Z48" s="5" t="s">
        <v>244</v>
      </c>
      <c r="AA48" s="5">
        <v>1</v>
      </c>
      <c r="AB48" s="5" t="s">
        <v>244</v>
      </c>
      <c r="AC48" s="5" t="s">
        <v>962</v>
      </c>
      <c r="AH48" s="5" t="s">
        <v>299</v>
      </c>
      <c r="AI48" s="5" t="s">
        <v>300</v>
      </c>
      <c r="AJ48" s="5" t="s">
        <v>954</v>
      </c>
      <c r="AK48" s="3" t="s">
        <v>841</v>
      </c>
      <c r="AL48" s="3" t="s">
        <v>1163</v>
      </c>
      <c r="AM48" s="3" t="s">
        <v>1164</v>
      </c>
      <c r="AN48" s="5">
        <v>344572.15</v>
      </c>
      <c r="AO48" s="5">
        <v>399703.69</v>
      </c>
      <c r="AR48" s="5" t="s">
        <v>304</v>
      </c>
      <c r="AS48" s="5" t="s">
        <v>292</v>
      </c>
      <c r="AT48" s="5" t="s">
        <v>305</v>
      </c>
      <c r="AU48" s="5" t="s">
        <v>963</v>
      </c>
      <c r="AW48" s="3" t="s">
        <v>1163</v>
      </c>
      <c r="AX48" s="3" t="s">
        <v>1164</v>
      </c>
      <c r="AY48" s="4" t="s">
        <v>313</v>
      </c>
      <c r="AZ48" s="5" t="s">
        <v>308</v>
      </c>
      <c r="BA48" s="5" t="s">
        <v>332</v>
      </c>
      <c r="BB48" s="5" t="s">
        <v>333</v>
      </c>
      <c r="BC48" s="5">
        <v>1403</v>
      </c>
      <c r="BD48" s="5" t="s">
        <v>255</v>
      </c>
      <c r="BE48" s="5">
        <v>1403</v>
      </c>
      <c r="BF48" s="5" t="s">
        <v>311</v>
      </c>
      <c r="BG48" s="4" t="s">
        <v>964</v>
      </c>
      <c r="BH48" s="4" t="s">
        <v>964</v>
      </c>
      <c r="BI48" s="4" t="s">
        <v>313</v>
      </c>
      <c r="BJ48" s="4" t="s">
        <v>313</v>
      </c>
      <c r="BK48" s="5" t="s">
        <v>314</v>
      </c>
      <c r="BL48" s="10">
        <v>44482</v>
      </c>
      <c r="BM48" s="10">
        <v>44482</v>
      </c>
      <c r="BN48" s="5" t="s">
        <v>315</v>
      </c>
    </row>
    <row r="49" spans="1:66" s="5" customFormat="1" x14ac:dyDescent="0.25">
      <c r="A49" s="5">
        <v>2021</v>
      </c>
      <c r="B49" s="21" t="s">
        <v>585</v>
      </c>
      <c r="C49" s="21" t="s">
        <v>841</v>
      </c>
      <c r="D49" s="5" t="s">
        <v>149</v>
      </c>
      <c r="E49" s="5" t="s">
        <v>151</v>
      </c>
      <c r="F49" s="5" t="s">
        <v>156</v>
      </c>
      <c r="G49" s="5" t="s">
        <v>965</v>
      </c>
      <c r="H49" s="5" t="s">
        <v>289</v>
      </c>
      <c r="I49" s="4" t="s">
        <v>1345</v>
      </c>
      <c r="J49" s="5" t="s">
        <v>966</v>
      </c>
      <c r="K49" s="5">
        <v>1402</v>
      </c>
      <c r="L49" s="5" t="s">
        <v>292</v>
      </c>
      <c r="M49" s="5" t="s">
        <v>292</v>
      </c>
      <c r="N49" s="5" t="s">
        <v>292</v>
      </c>
      <c r="O49" s="5" t="s">
        <v>957</v>
      </c>
      <c r="P49" s="5" t="s">
        <v>958</v>
      </c>
      <c r="Q49" s="5" t="s">
        <v>164</v>
      </c>
      <c r="R49" s="5" t="s">
        <v>959</v>
      </c>
      <c r="S49" s="5" t="s">
        <v>960</v>
      </c>
      <c r="U49" s="5" t="s">
        <v>198</v>
      </c>
      <c r="V49" s="5" t="s">
        <v>961</v>
      </c>
      <c r="W49" s="5">
        <v>1</v>
      </c>
      <c r="X49" s="5" t="s">
        <v>244</v>
      </c>
      <c r="Y49" s="5">
        <v>1</v>
      </c>
      <c r="Z49" s="5" t="s">
        <v>244</v>
      </c>
      <c r="AA49" s="5">
        <v>1</v>
      </c>
      <c r="AB49" s="5" t="s">
        <v>244</v>
      </c>
      <c r="AC49" s="5" t="s">
        <v>962</v>
      </c>
      <c r="AH49" s="5" t="s">
        <v>299</v>
      </c>
      <c r="AI49" s="5" t="s">
        <v>300</v>
      </c>
      <c r="AJ49" s="5" t="s">
        <v>965</v>
      </c>
      <c r="AK49" s="3" t="s">
        <v>841</v>
      </c>
      <c r="AL49" s="3" t="s">
        <v>1163</v>
      </c>
      <c r="AM49" s="3" t="s">
        <v>1164</v>
      </c>
      <c r="AN49" s="5">
        <v>603738.09</v>
      </c>
      <c r="AO49" s="5">
        <v>700336.18</v>
      </c>
      <c r="AR49" s="5" t="s">
        <v>304</v>
      </c>
      <c r="AS49" s="5" t="s">
        <v>292</v>
      </c>
      <c r="AT49" s="5" t="s">
        <v>305</v>
      </c>
      <c r="AU49" s="5" t="s">
        <v>967</v>
      </c>
      <c r="AW49" s="3" t="s">
        <v>1163</v>
      </c>
      <c r="AX49" s="3" t="s">
        <v>1164</v>
      </c>
      <c r="AY49" s="4" t="s">
        <v>313</v>
      </c>
      <c r="AZ49" s="5" t="s">
        <v>308</v>
      </c>
      <c r="BA49" s="5" t="s">
        <v>332</v>
      </c>
      <c r="BB49" s="5" t="s">
        <v>333</v>
      </c>
      <c r="BC49" s="5">
        <v>1402</v>
      </c>
      <c r="BD49" s="5" t="s">
        <v>255</v>
      </c>
      <c r="BE49" s="5">
        <v>1402</v>
      </c>
      <c r="BF49" s="5" t="s">
        <v>311</v>
      </c>
      <c r="BG49" s="4" t="s">
        <v>968</v>
      </c>
      <c r="BH49" s="4" t="s">
        <v>968</v>
      </c>
      <c r="BI49" s="4" t="s">
        <v>313</v>
      </c>
      <c r="BJ49" s="4" t="s">
        <v>313</v>
      </c>
      <c r="BK49" s="5" t="s">
        <v>314</v>
      </c>
      <c r="BL49" s="10">
        <v>44482</v>
      </c>
      <c r="BM49" s="10">
        <v>44482</v>
      </c>
      <c r="BN49" s="5" t="s">
        <v>315</v>
      </c>
    </row>
    <row r="50" spans="1:66" s="5" customFormat="1" x14ac:dyDescent="0.25">
      <c r="A50" s="5">
        <v>2021</v>
      </c>
      <c r="B50" s="21" t="s">
        <v>585</v>
      </c>
      <c r="C50" s="21" t="s">
        <v>841</v>
      </c>
      <c r="D50" s="5" t="s">
        <v>149</v>
      </c>
      <c r="E50" s="5" t="s">
        <v>151</v>
      </c>
      <c r="F50" s="5" t="s">
        <v>156</v>
      </c>
      <c r="G50" s="5" t="s">
        <v>969</v>
      </c>
      <c r="H50" s="5" t="s">
        <v>289</v>
      </c>
      <c r="I50" s="4" t="s">
        <v>970</v>
      </c>
      <c r="J50" s="5" t="s">
        <v>971</v>
      </c>
      <c r="K50" s="5">
        <v>1397</v>
      </c>
      <c r="L50" s="5" t="s">
        <v>292</v>
      </c>
      <c r="M50" s="5" t="s">
        <v>292</v>
      </c>
      <c r="N50" s="5" t="s">
        <v>292</v>
      </c>
      <c r="O50" s="5" t="s">
        <v>972</v>
      </c>
      <c r="P50" s="5" t="s">
        <v>973</v>
      </c>
      <c r="Q50" s="5" t="s">
        <v>164</v>
      </c>
      <c r="R50" s="5" t="s">
        <v>974</v>
      </c>
      <c r="S50" s="5" t="s">
        <v>975</v>
      </c>
      <c r="U50" s="5" t="s">
        <v>189</v>
      </c>
      <c r="V50" s="5" t="s">
        <v>976</v>
      </c>
      <c r="W50" s="5">
        <v>1</v>
      </c>
      <c r="X50" s="5" t="s">
        <v>244</v>
      </c>
      <c r="Y50" s="5">
        <v>1</v>
      </c>
      <c r="Z50" s="5" t="s">
        <v>244</v>
      </c>
      <c r="AA50" s="5">
        <v>1</v>
      </c>
      <c r="AB50" s="5" t="s">
        <v>244</v>
      </c>
      <c r="AC50" s="5" t="s">
        <v>977</v>
      </c>
      <c r="AH50" s="5" t="s">
        <v>299</v>
      </c>
      <c r="AI50" s="5" t="s">
        <v>300</v>
      </c>
      <c r="AJ50" s="5" t="s">
        <v>969</v>
      </c>
      <c r="AK50" s="3" t="s">
        <v>978</v>
      </c>
      <c r="AL50" s="3" t="s">
        <v>926</v>
      </c>
      <c r="AM50" s="3" t="s">
        <v>979</v>
      </c>
      <c r="AN50" s="5">
        <v>649478.02</v>
      </c>
      <c r="AO50" s="5">
        <v>753394.5</v>
      </c>
      <c r="AR50" s="5" t="s">
        <v>304</v>
      </c>
      <c r="AS50" s="5" t="s">
        <v>292</v>
      </c>
      <c r="AT50" s="5" t="s">
        <v>305</v>
      </c>
      <c r="AU50" s="5" t="s">
        <v>980</v>
      </c>
      <c r="AW50" s="3" t="s">
        <v>926</v>
      </c>
      <c r="AX50" s="3" t="s">
        <v>979</v>
      </c>
      <c r="AY50" s="4" t="s">
        <v>313</v>
      </c>
      <c r="AZ50" s="5" t="s">
        <v>308</v>
      </c>
      <c r="BA50" s="5" t="s">
        <v>332</v>
      </c>
      <c r="BB50" s="5" t="s">
        <v>333</v>
      </c>
      <c r="BC50" s="5">
        <v>1397</v>
      </c>
      <c r="BD50" s="5" t="s">
        <v>255</v>
      </c>
      <c r="BE50" s="5">
        <v>1397</v>
      </c>
      <c r="BF50" s="5" t="s">
        <v>311</v>
      </c>
      <c r="BG50" s="4" t="s">
        <v>981</v>
      </c>
      <c r="BH50" s="4" t="s">
        <v>981</v>
      </c>
      <c r="BI50" s="4" t="s">
        <v>313</v>
      </c>
      <c r="BJ50" s="4" t="s">
        <v>313</v>
      </c>
      <c r="BK50" s="5" t="s">
        <v>314</v>
      </c>
      <c r="BL50" s="10">
        <v>44482</v>
      </c>
      <c r="BM50" s="10">
        <v>44482</v>
      </c>
      <c r="BN50" s="5" t="s">
        <v>315</v>
      </c>
    </row>
    <row r="51" spans="1:66" s="5" customFormat="1" x14ac:dyDescent="0.25">
      <c r="A51" s="5">
        <v>2021</v>
      </c>
      <c r="B51" s="21" t="s">
        <v>585</v>
      </c>
      <c r="C51" s="21" t="s">
        <v>841</v>
      </c>
      <c r="D51" s="5" t="s">
        <v>149</v>
      </c>
      <c r="E51" s="5" t="s">
        <v>151</v>
      </c>
      <c r="F51" s="5" t="s">
        <v>156</v>
      </c>
      <c r="G51" s="5" t="s">
        <v>982</v>
      </c>
      <c r="H51" s="5" t="s">
        <v>289</v>
      </c>
      <c r="I51" s="4" t="s">
        <v>983</v>
      </c>
      <c r="J51" s="5" t="s">
        <v>984</v>
      </c>
      <c r="K51" s="5">
        <v>1396</v>
      </c>
      <c r="L51" s="5" t="s">
        <v>292</v>
      </c>
      <c r="M51" s="5" t="s">
        <v>292</v>
      </c>
      <c r="N51" s="5" t="s">
        <v>292</v>
      </c>
      <c r="O51" s="5" t="s">
        <v>985</v>
      </c>
      <c r="P51" s="5" t="s">
        <v>986</v>
      </c>
      <c r="Q51" s="5" t="s">
        <v>158</v>
      </c>
      <c r="R51" s="5" t="s">
        <v>987</v>
      </c>
      <c r="S51" s="5" t="s">
        <v>988</v>
      </c>
      <c r="W51" s="5">
        <v>1</v>
      </c>
      <c r="X51" s="5" t="s">
        <v>244</v>
      </c>
      <c r="Y51" s="5">
        <v>1</v>
      </c>
      <c r="Z51" s="5" t="s">
        <v>244</v>
      </c>
      <c r="AA51" s="5">
        <v>1</v>
      </c>
      <c r="AB51" s="5" t="s">
        <v>244</v>
      </c>
      <c r="AC51" s="5" t="s">
        <v>989</v>
      </c>
      <c r="AH51" s="5" t="s">
        <v>299</v>
      </c>
      <c r="AI51" s="5" t="s">
        <v>300</v>
      </c>
      <c r="AJ51" s="5" t="s">
        <v>982</v>
      </c>
      <c r="AK51" s="3" t="s">
        <v>978</v>
      </c>
      <c r="AL51" s="3" t="s">
        <v>926</v>
      </c>
      <c r="AM51" s="3" t="s">
        <v>979</v>
      </c>
      <c r="AN51" s="5">
        <v>715470.34</v>
      </c>
      <c r="AO51" s="5">
        <v>829945.59</v>
      </c>
      <c r="AR51" s="5" t="s">
        <v>304</v>
      </c>
      <c r="AS51" s="5" t="s">
        <v>292</v>
      </c>
      <c r="AT51" s="5" t="s">
        <v>305</v>
      </c>
      <c r="AU51" s="5" t="s">
        <v>990</v>
      </c>
      <c r="AW51" s="3" t="s">
        <v>926</v>
      </c>
      <c r="AX51" s="3" t="s">
        <v>979</v>
      </c>
      <c r="AY51" s="4" t="s">
        <v>313</v>
      </c>
      <c r="AZ51" s="5" t="s">
        <v>308</v>
      </c>
      <c r="BA51" s="5" t="s">
        <v>332</v>
      </c>
      <c r="BB51" s="5" t="s">
        <v>333</v>
      </c>
      <c r="BC51" s="5">
        <v>1396</v>
      </c>
      <c r="BD51" s="5" t="s">
        <v>255</v>
      </c>
      <c r="BE51" s="5">
        <v>1396</v>
      </c>
      <c r="BF51" s="5" t="s">
        <v>311</v>
      </c>
      <c r="BG51" s="4" t="s">
        <v>991</v>
      </c>
      <c r="BH51" s="4" t="s">
        <v>991</v>
      </c>
      <c r="BI51" s="4" t="s">
        <v>313</v>
      </c>
      <c r="BJ51" s="4" t="s">
        <v>313</v>
      </c>
      <c r="BK51" s="5" t="s">
        <v>314</v>
      </c>
      <c r="BL51" s="10">
        <v>44482</v>
      </c>
      <c r="BM51" s="10">
        <v>44482</v>
      </c>
      <c r="BN51" s="5" t="s">
        <v>315</v>
      </c>
    </row>
    <row r="52" spans="1:66" s="5" customFormat="1" x14ac:dyDescent="0.25">
      <c r="A52" s="5">
        <v>2021</v>
      </c>
      <c r="B52" s="21" t="s">
        <v>585</v>
      </c>
      <c r="C52" s="21" t="s">
        <v>841</v>
      </c>
      <c r="D52" s="5" t="s">
        <v>149</v>
      </c>
      <c r="E52" s="5" t="s">
        <v>151</v>
      </c>
      <c r="F52" s="5" t="s">
        <v>156</v>
      </c>
      <c r="G52" s="5" t="s">
        <v>992</v>
      </c>
      <c r="H52" s="5" t="s">
        <v>289</v>
      </c>
      <c r="I52" s="4" t="s">
        <v>993</v>
      </c>
      <c r="J52" s="5" t="s">
        <v>994</v>
      </c>
      <c r="K52" s="5">
        <v>1362</v>
      </c>
      <c r="L52" s="5" t="s">
        <v>292</v>
      </c>
      <c r="M52" s="5" t="s">
        <v>292</v>
      </c>
      <c r="N52" s="5" t="s">
        <v>292</v>
      </c>
      <c r="O52" s="5" t="s">
        <v>995</v>
      </c>
      <c r="P52" s="5" t="s">
        <v>996</v>
      </c>
      <c r="Q52" s="5" t="s">
        <v>159</v>
      </c>
      <c r="R52" s="5" t="s">
        <v>997</v>
      </c>
      <c r="S52" s="5" t="s">
        <v>998</v>
      </c>
      <c r="U52" s="5" t="s">
        <v>189</v>
      </c>
      <c r="V52" s="5" t="s">
        <v>999</v>
      </c>
      <c r="W52" s="5">
        <v>1</v>
      </c>
      <c r="X52" s="5" t="s">
        <v>244</v>
      </c>
      <c r="Y52" s="5">
        <v>1</v>
      </c>
      <c r="Z52" s="5" t="s">
        <v>244</v>
      </c>
      <c r="AA52" s="5">
        <v>1</v>
      </c>
      <c r="AB52" s="5" t="s">
        <v>244</v>
      </c>
      <c r="AC52" s="5" t="s">
        <v>1000</v>
      </c>
      <c r="AH52" s="5" t="s">
        <v>299</v>
      </c>
      <c r="AI52" s="5" t="s">
        <v>300</v>
      </c>
      <c r="AJ52" s="5" t="s">
        <v>992</v>
      </c>
      <c r="AK52" s="3" t="s">
        <v>1001</v>
      </c>
      <c r="AL52" s="3" t="s">
        <v>1002</v>
      </c>
      <c r="AM52" s="3" t="s">
        <v>1003</v>
      </c>
      <c r="AN52" s="5">
        <v>446073.22</v>
      </c>
      <c r="AO52" s="5">
        <v>517444.94</v>
      </c>
      <c r="AR52" s="5" t="s">
        <v>304</v>
      </c>
      <c r="AS52" s="5" t="s">
        <v>292</v>
      </c>
      <c r="AT52" s="5" t="s">
        <v>305</v>
      </c>
      <c r="AU52" s="5" t="s">
        <v>1004</v>
      </c>
      <c r="AW52" s="3" t="s">
        <v>1002</v>
      </c>
      <c r="AX52" s="3" t="s">
        <v>1003</v>
      </c>
      <c r="AY52" s="4" t="s">
        <v>1005</v>
      </c>
      <c r="AZ52" s="5" t="s">
        <v>308</v>
      </c>
      <c r="BA52" s="5" t="s">
        <v>309</v>
      </c>
      <c r="BB52" s="5" t="s">
        <v>310</v>
      </c>
      <c r="BC52" s="5">
        <v>1362</v>
      </c>
      <c r="BD52" s="5" t="s">
        <v>255</v>
      </c>
      <c r="BE52" s="5">
        <v>1362</v>
      </c>
      <c r="BF52" s="5" t="s">
        <v>311</v>
      </c>
      <c r="BG52" s="4" t="s">
        <v>1006</v>
      </c>
      <c r="BH52" s="4" t="s">
        <v>1006</v>
      </c>
      <c r="BI52" s="4" t="s">
        <v>1007</v>
      </c>
      <c r="BJ52" s="4" t="s">
        <v>313</v>
      </c>
      <c r="BK52" s="5" t="s">
        <v>314</v>
      </c>
      <c r="BL52" s="10">
        <v>44482</v>
      </c>
      <c r="BM52" s="10">
        <v>44482</v>
      </c>
      <c r="BN52" s="5" t="s">
        <v>315</v>
      </c>
    </row>
    <row r="53" spans="1:66" s="5" customFormat="1" x14ac:dyDescent="0.25">
      <c r="A53" s="5">
        <v>2021</v>
      </c>
      <c r="B53" s="21" t="s">
        <v>585</v>
      </c>
      <c r="C53" s="21" t="s">
        <v>841</v>
      </c>
      <c r="D53" s="5" t="s">
        <v>149</v>
      </c>
      <c r="E53" s="5" t="s">
        <v>152</v>
      </c>
      <c r="F53" s="5" t="s">
        <v>156</v>
      </c>
      <c r="G53" s="5" t="s">
        <v>664</v>
      </c>
      <c r="H53" s="5" t="s">
        <v>289</v>
      </c>
      <c r="I53" s="4" t="s">
        <v>665</v>
      </c>
      <c r="J53" s="5" t="s">
        <v>666</v>
      </c>
      <c r="K53" s="5">
        <v>1341</v>
      </c>
      <c r="L53" s="5" t="s">
        <v>292</v>
      </c>
      <c r="M53" s="5" t="s">
        <v>292</v>
      </c>
      <c r="N53" s="5" t="s">
        <v>292</v>
      </c>
      <c r="O53" s="5" t="s">
        <v>667</v>
      </c>
      <c r="P53" s="5" t="s">
        <v>668</v>
      </c>
      <c r="Q53" s="5" t="s">
        <v>164</v>
      </c>
      <c r="R53" s="5" t="s">
        <v>669</v>
      </c>
      <c r="S53" s="5" t="s">
        <v>670</v>
      </c>
      <c r="U53" s="5" t="s">
        <v>198</v>
      </c>
      <c r="V53" s="5" t="s">
        <v>671</v>
      </c>
      <c r="W53" s="5">
        <v>1</v>
      </c>
      <c r="X53" s="5" t="s">
        <v>244</v>
      </c>
      <c r="Y53" s="5">
        <v>1</v>
      </c>
      <c r="Z53" s="5" t="s">
        <v>244</v>
      </c>
      <c r="AA53" s="5">
        <v>1</v>
      </c>
      <c r="AB53" s="5" t="s">
        <v>244</v>
      </c>
      <c r="AC53" s="5" t="s">
        <v>672</v>
      </c>
      <c r="AH53" s="5" t="s">
        <v>299</v>
      </c>
      <c r="AI53" s="5" t="s">
        <v>300</v>
      </c>
      <c r="AJ53" s="5" t="s">
        <v>664</v>
      </c>
      <c r="AK53" s="3" t="s">
        <v>673</v>
      </c>
      <c r="AL53" s="3" t="s">
        <v>674</v>
      </c>
      <c r="AM53" s="3" t="s">
        <v>675</v>
      </c>
      <c r="AN53" s="5">
        <v>1111206.8999999999</v>
      </c>
      <c r="AO53" s="5">
        <v>1289000</v>
      </c>
      <c r="AR53" s="5" t="s">
        <v>304</v>
      </c>
      <c r="AS53" s="5" t="s">
        <v>292</v>
      </c>
      <c r="AT53" s="5" t="s">
        <v>305</v>
      </c>
      <c r="AU53" s="5" t="s">
        <v>676</v>
      </c>
      <c r="AW53" s="3" t="s">
        <v>674</v>
      </c>
      <c r="AX53" s="3" t="s">
        <v>675</v>
      </c>
      <c r="AY53" s="4" t="s">
        <v>1008</v>
      </c>
      <c r="AZ53" s="5" t="s">
        <v>308</v>
      </c>
      <c r="BA53" s="5" t="s">
        <v>309</v>
      </c>
      <c r="BB53" s="5" t="s">
        <v>310</v>
      </c>
      <c r="BC53" s="5">
        <v>1341</v>
      </c>
      <c r="BD53" s="5" t="s">
        <v>255</v>
      </c>
      <c r="BE53" s="5">
        <v>1341</v>
      </c>
      <c r="BF53" s="5" t="s">
        <v>311</v>
      </c>
      <c r="BG53" s="4" t="s">
        <v>677</v>
      </c>
      <c r="BH53" s="4" t="s">
        <v>677</v>
      </c>
      <c r="BI53" s="4" t="s">
        <v>313</v>
      </c>
      <c r="BJ53" s="4" t="s">
        <v>313</v>
      </c>
      <c r="BK53" s="5" t="s">
        <v>314</v>
      </c>
      <c r="BL53" s="10">
        <v>44482</v>
      </c>
      <c r="BM53" s="10">
        <v>44482</v>
      </c>
      <c r="BN53" s="5" t="s">
        <v>315</v>
      </c>
    </row>
    <row r="54" spans="1:66" s="5" customFormat="1" x14ac:dyDescent="0.25">
      <c r="A54" s="5">
        <v>2021</v>
      </c>
      <c r="B54" s="21" t="s">
        <v>585</v>
      </c>
      <c r="C54" s="21" t="s">
        <v>841</v>
      </c>
      <c r="D54" s="5" t="s">
        <v>149</v>
      </c>
      <c r="E54" s="5" t="s">
        <v>151</v>
      </c>
      <c r="F54" s="5" t="s">
        <v>156</v>
      </c>
      <c r="G54" s="5" t="s">
        <v>472</v>
      </c>
      <c r="H54" s="5" t="s">
        <v>289</v>
      </c>
      <c r="I54" s="4" t="s">
        <v>473</v>
      </c>
      <c r="J54" s="5" t="s">
        <v>474</v>
      </c>
      <c r="K54" s="5">
        <v>1345</v>
      </c>
      <c r="L54" s="5" t="s">
        <v>292</v>
      </c>
      <c r="M54" s="5" t="s">
        <v>292</v>
      </c>
      <c r="N54" s="5" t="s">
        <v>292</v>
      </c>
      <c r="O54" s="5" t="s">
        <v>475</v>
      </c>
      <c r="P54" s="5" t="s">
        <v>476</v>
      </c>
      <c r="Q54" s="5" t="s">
        <v>164</v>
      </c>
      <c r="R54" s="5" t="s">
        <v>477</v>
      </c>
      <c r="S54" s="5" t="s">
        <v>478</v>
      </c>
      <c r="T54" s="5" t="s">
        <v>479</v>
      </c>
      <c r="U54" s="5" t="s">
        <v>198</v>
      </c>
      <c r="V54" s="5" t="s">
        <v>480</v>
      </c>
      <c r="W54" s="5">
        <v>1</v>
      </c>
      <c r="X54" s="5" t="s">
        <v>244</v>
      </c>
      <c r="Y54" s="5">
        <v>1</v>
      </c>
      <c r="Z54" s="5" t="s">
        <v>244</v>
      </c>
      <c r="AA54" s="5">
        <v>1</v>
      </c>
      <c r="AB54" s="5" t="s">
        <v>244</v>
      </c>
      <c r="AC54" s="5" t="s">
        <v>481</v>
      </c>
      <c r="AH54" s="5" t="s">
        <v>299</v>
      </c>
      <c r="AI54" s="5" t="s">
        <v>300</v>
      </c>
      <c r="AJ54" s="5" t="s">
        <v>472</v>
      </c>
      <c r="AK54" s="3" t="s">
        <v>482</v>
      </c>
      <c r="AL54" s="3" t="s">
        <v>483</v>
      </c>
      <c r="AM54" s="3" t="s">
        <v>1009</v>
      </c>
      <c r="AN54" s="5">
        <v>1254743.8600000001</v>
      </c>
      <c r="AO54" s="5">
        <v>1455502.88</v>
      </c>
      <c r="AR54" s="5" t="s">
        <v>304</v>
      </c>
      <c r="AS54" s="5" t="s">
        <v>292</v>
      </c>
      <c r="AT54" s="5" t="s">
        <v>305</v>
      </c>
      <c r="AU54" s="5" t="s">
        <v>485</v>
      </c>
      <c r="AW54" s="3" t="s">
        <v>483</v>
      </c>
      <c r="AX54" s="3" t="s">
        <v>1009</v>
      </c>
      <c r="AY54" s="4" t="s">
        <v>1010</v>
      </c>
      <c r="AZ54" s="5" t="s">
        <v>308</v>
      </c>
      <c r="BA54" s="5" t="s">
        <v>309</v>
      </c>
      <c r="BB54" s="5" t="s">
        <v>310</v>
      </c>
      <c r="BC54" s="5">
        <v>1345</v>
      </c>
      <c r="BD54" s="5" t="s">
        <v>254</v>
      </c>
      <c r="BE54" s="5">
        <v>1345</v>
      </c>
      <c r="BF54" s="5" t="s">
        <v>311</v>
      </c>
      <c r="BG54" s="4" t="s">
        <v>486</v>
      </c>
      <c r="BH54" s="4" t="s">
        <v>486</v>
      </c>
      <c r="BI54" s="4" t="s">
        <v>313</v>
      </c>
      <c r="BJ54" s="4" t="s">
        <v>313</v>
      </c>
      <c r="BK54" s="5" t="s">
        <v>314</v>
      </c>
      <c r="BL54" s="10">
        <v>44482</v>
      </c>
      <c r="BM54" s="10">
        <v>44482</v>
      </c>
      <c r="BN54" s="5" t="s">
        <v>315</v>
      </c>
    </row>
    <row r="55" spans="1:66" s="5" customFormat="1" x14ac:dyDescent="0.25">
      <c r="A55" s="5">
        <v>2021</v>
      </c>
      <c r="B55" s="21" t="s">
        <v>585</v>
      </c>
      <c r="C55" s="21" t="s">
        <v>841</v>
      </c>
      <c r="D55" s="5" t="s">
        <v>149</v>
      </c>
      <c r="E55" s="5" t="s">
        <v>151</v>
      </c>
      <c r="F55" s="5" t="s">
        <v>156</v>
      </c>
      <c r="G55" s="5" t="s">
        <v>1011</v>
      </c>
      <c r="H55" s="5" t="s">
        <v>289</v>
      </c>
      <c r="I55" s="4" t="s">
        <v>1012</v>
      </c>
      <c r="J55" s="5" t="s">
        <v>1013</v>
      </c>
      <c r="K55" s="5">
        <v>1383</v>
      </c>
      <c r="L55" s="5" t="s">
        <v>1014</v>
      </c>
      <c r="M55" s="5" t="s">
        <v>1015</v>
      </c>
      <c r="N55" s="5" t="s">
        <v>1016</v>
      </c>
      <c r="O55" s="5" t="s">
        <v>292</v>
      </c>
      <c r="P55" s="5" t="s">
        <v>1017</v>
      </c>
      <c r="Q55" s="5" t="s">
        <v>171</v>
      </c>
      <c r="R55" s="5" t="s">
        <v>1018</v>
      </c>
      <c r="S55" s="5" t="s">
        <v>1019</v>
      </c>
      <c r="U55" s="5" t="s">
        <v>198</v>
      </c>
      <c r="V55" s="5" t="s">
        <v>1020</v>
      </c>
      <c r="W55" s="5">
        <v>1</v>
      </c>
      <c r="X55" s="5" t="s">
        <v>244</v>
      </c>
      <c r="Y55" s="5">
        <v>1</v>
      </c>
      <c r="Z55" s="5" t="s">
        <v>244</v>
      </c>
      <c r="AA55" s="5">
        <v>1</v>
      </c>
      <c r="AB55" s="5" t="s">
        <v>244</v>
      </c>
      <c r="AC55" s="5" t="s">
        <v>1021</v>
      </c>
      <c r="AH55" s="5" t="s">
        <v>299</v>
      </c>
      <c r="AI55" s="5" t="s">
        <v>300</v>
      </c>
      <c r="AJ55" s="5" t="s">
        <v>1011</v>
      </c>
      <c r="AK55" s="3" t="s">
        <v>600</v>
      </c>
      <c r="AL55" s="3" t="s">
        <v>1022</v>
      </c>
      <c r="AM55" s="3" t="s">
        <v>1023</v>
      </c>
      <c r="AN55" s="5">
        <v>466276.42</v>
      </c>
      <c r="AO55" s="5">
        <v>540880.65</v>
      </c>
      <c r="AR55" s="5" t="s">
        <v>304</v>
      </c>
      <c r="AS55" s="5" t="s">
        <v>292</v>
      </c>
      <c r="AT55" s="5" t="s">
        <v>305</v>
      </c>
      <c r="AU55" s="5" t="s">
        <v>1024</v>
      </c>
      <c r="AW55" s="3" t="s">
        <v>1022</v>
      </c>
      <c r="AX55" s="3" t="s">
        <v>1023</v>
      </c>
      <c r="AY55" s="4" t="s">
        <v>1025</v>
      </c>
      <c r="AZ55" s="5" t="s">
        <v>308</v>
      </c>
      <c r="BA55" s="5" t="s">
        <v>309</v>
      </c>
      <c r="BB55" s="5" t="s">
        <v>310</v>
      </c>
      <c r="BC55" s="5">
        <v>1383</v>
      </c>
      <c r="BD55" s="5" t="s">
        <v>255</v>
      </c>
      <c r="BE55" s="5">
        <v>1383</v>
      </c>
      <c r="BF55" s="5" t="s">
        <v>311</v>
      </c>
      <c r="BG55" s="4" t="s">
        <v>1026</v>
      </c>
      <c r="BH55" s="4" t="s">
        <v>1026</v>
      </c>
      <c r="BI55" s="4" t="s">
        <v>313</v>
      </c>
      <c r="BJ55" s="4" t="s">
        <v>313</v>
      </c>
      <c r="BK55" s="5" t="s">
        <v>314</v>
      </c>
      <c r="BL55" s="10">
        <v>44482</v>
      </c>
      <c r="BM55" s="10">
        <v>44482</v>
      </c>
      <c r="BN55" s="5" t="s">
        <v>315</v>
      </c>
    </row>
    <row r="56" spans="1:66" s="5" customFormat="1" x14ac:dyDescent="0.25">
      <c r="A56" s="5">
        <v>2021</v>
      </c>
      <c r="B56" s="21" t="s">
        <v>585</v>
      </c>
      <c r="C56" s="21" t="s">
        <v>841</v>
      </c>
      <c r="D56" s="5" t="s">
        <v>149</v>
      </c>
      <c r="E56" s="5" t="s">
        <v>151</v>
      </c>
      <c r="F56" s="5" t="s">
        <v>156</v>
      </c>
      <c r="G56" s="5" t="s">
        <v>589</v>
      </c>
      <c r="H56" s="5" t="s">
        <v>289</v>
      </c>
      <c r="I56" s="4" t="s">
        <v>590</v>
      </c>
      <c r="J56" s="5" t="s">
        <v>591</v>
      </c>
      <c r="K56" s="5">
        <v>1344</v>
      </c>
      <c r="L56" s="5" t="s">
        <v>292</v>
      </c>
      <c r="M56" s="5" t="s">
        <v>292</v>
      </c>
      <c r="N56" s="5" t="s">
        <v>292</v>
      </c>
      <c r="O56" s="5" t="s">
        <v>592</v>
      </c>
      <c r="P56" s="5" t="s">
        <v>593</v>
      </c>
      <c r="Q56" s="5" t="s">
        <v>164</v>
      </c>
      <c r="R56" s="5" t="s">
        <v>594</v>
      </c>
      <c r="S56" s="5" t="s">
        <v>363</v>
      </c>
      <c r="T56" s="5" t="s">
        <v>595</v>
      </c>
      <c r="U56" s="5" t="s">
        <v>205</v>
      </c>
      <c r="V56" s="5" t="s">
        <v>596</v>
      </c>
      <c r="W56" s="5">
        <v>1</v>
      </c>
      <c r="X56" s="5" t="s">
        <v>244</v>
      </c>
      <c r="Y56" s="5">
        <v>1</v>
      </c>
      <c r="Z56" s="5" t="s">
        <v>244</v>
      </c>
      <c r="AA56" s="5">
        <v>1</v>
      </c>
      <c r="AB56" s="5" t="s">
        <v>244</v>
      </c>
      <c r="AC56" s="5" t="s">
        <v>597</v>
      </c>
      <c r="AH56" s="5" t="s">
        <v>299</v>
      </c>
      <c r="AI56" s="5" t="s">
        <v>300</v>
      </c>
      <c r="AJ56" s="5" t="s">
        <v>589</v>
      </c>
      <c r="AK56" s="3" t="s">
        <v>598</v>
      </c>
      <c r="AL56" s="3" t="s">
        <v>599</v>
      </c>
      <c r="AM56" s="3" t="s">
        <v>1027</v>
      </c>
      <c r="AN56" s="5">
        <v>1107448.4099999999</v>
      </c>
      <c r="AO56" s="5">
        <v>1284640.1599999999</v>
      </c>
      <c r="AR56" s="5" t="s">
        <v>304</v>
      </c>
      <c r="AS56" s="5" t="s">
        <v>292</v>
      </c>
      <c r="AT56" s="5" t="s">
        <v>305</v>
      </c>
      <c r="AU56" s="5" t="s">
        <v>601</v>
      </c>
      <c r="AW56" s="3" t="s">
        <v>599</v>
      </c>
      <c r="AX56" s="3" t="s">
        <v>1027</v>
      </c>
      <c r="AY56" s="4" t="s">
        <v>1028</v>
      </c>
      <c r="AZ56" s="5" t="s">
        <v>308</v>
      </c>
      <c r="BA56" s="5" t="s">
        <v>309</v>
      </c>
      <c r="BB56" s="5" t="s">
        <v>310</v>
      </c>
      <c r="BC56" s="5">
        <v>1344</v>
      </c>
      <c r="BD56" s="5" t="s">
        <v>254</v>
      </c>
      <c r="BE56" s="5">
        <v>1344</v>
      </c>
      <c r="BF56" s="5" t="s">
        <v>311</v>
      </c>
      <c r="BG56" s="4" t="s">
        <v>602</v>
      </c>
      <c r="BH56" s="4" t="s">
        <v>602</v>
      </c>
      <c r="BI56" s="4" t="s">
        <v>313</v>
      </c>
      <c r="BJ56" s="4" t="s">
        <v>313</v>
      </c>
      <c r="BK56" s="5" t="s">
        <v>314</v>
      </c>
      <c r="BL56" s="10">
        <v>44482</v>
      </c>
      <c r="BM56" s="10">
        <v>44482</v>
      </c>
      <c r="BN56" s="5" t="s">
        <v>315</v>
      </c>
    </row>
    <row r="57" spans="1:66" s="5" customFormat="1" x14ac:dyDescent="0.25">
      <c r="A57" s="5">
        <v>2021</v>
      </c>
      <c r="B57" s="21" t="s">
        <v>585</v>
      </c>
      <c r="C57" s="21" t="s">
        <v>841</v>
      </c>
      <c r="D57" s="5" t="s">
        <v>149</v>
      </c>
      <c r="E57" s="5" t="s">
        <v>151</v>
      </c>
      <c r="F57" s="5" t="s">
        <v>156</v>
      </c>
      <c r="G57" s="5" t="s">
        <v>373</v>
      </c>
      <c r="H57" s="5" t="s">
        <v>289</v>
      </c>
      <c r="I57" s="4" t="s">
        <v>374</v>
      </c>
      <c r="J57" s="5" t="s">
        <v>375</v>
      </c>
      <c r="K57" s="5">
        <v>1311</v>
      </c>
      <c r="L57" s="5" t="s">
        <v>292</v>
      </c>
      <c r="M57" s="5" t="s">
        <v>292</v>
      </c>
      <c r="N57" s="5" t="s">
        <v>292</v>
      </c>
      <c r="O57" s="5" t="s">
        <v>376</v>
      </c>
      <c r="P57" s="5" t="s">
        <v>377</v>
      </c>
      <c r="Q57" s="5" t="s">
        <v>164</v>
      </c>
      <c r="R57" s="5" t="s">
        <v>378</v>
      </c>
      <c r="S57" s="5" t="s">
        <v>379</v>
      </c>
      <c r="U57" s="5" t="s">
        <v>185</v>
      </c>
      <c r="V57" s="5" t="s">
        <v>380</v>
      </c>
      <c r="W57" s="5">
        <v>1</v>
      </c>
      <c r="X57" s="5" t="s">
        <v>244</v>
      </c>
      <c r="Y57" s="5">
        <v>1</v>
      </c>
      <c r="Z57" s="5" t="s">
        <v>244</v>
      </c>
      <c r="AA57" s="5">
        <v>1</v>
      </c>
      <c r="AB57" s="5" t="s">
        <v>244</v>
      </c>
      <c r="AC57" s="5" t="s">
        <v>381</v>
      </c>
      <c r="AH57" s="5" t="s">
        <v>299</v>
      </c>
      <c r="AI57" s="5" t="s">
        <v>300</v>
      </c>
      <c r="AJ57" s="5" t="s">
        <v>373</v>
      </c>
      <c r="AK57" s="3" t="s">
        <v>301</v>
      </c>
      <c r="AL57" s="3" t="s">
        <v>302</v>
      </c>
      <c r="AM57" s="3" t="s">
        <v>382</v>
      </c>
      <c r="AN57" s="5">
        <v>408593.66</v>
      </c>
      <c r="AO57" s="5">
        <v>473968.65</v>
      </c>
      <c r="AR57" s="5" t="s">
        <v>304</v>
      </c>
      <c r="AS57" s="5" t="s">
        <v>292</v>
      </c>
      <c r="AT57" s="5" t="s">
        <v>305</v>
      </c>
      <c r="AU57" s="5" t="s">
        <v>383</v>
      </c>
      <c r="AW57" s="3" t="s">
        <v>302</v>
      </c>
      <c r="AX57" s="3" t="s">
        <v>382</v>
      </c>
      <c r="AY57" s="4" t="s">
        <v>384</v>
      </c>
      <c r="AZ57" s="5" t="s">
        <v>308</v>
      </c>
      <c r="BA57" s="5" t="s">
        <v>309</v>
      </c>
      <c r="BB57" s="5" t="s">
        <v>310</v>
      </c>
      <c r="BC57" s="5">
        <v>1311</v>
      </c>
      <c r="BD57" s="5" t="s">
        <v>255</v>
      </c>
      <c r="BE57" s="5">
        <v>1311</v>
      </c>
      <c r="BF57" s="5" t="s">
        <v>311</v>
      </c>
      <c r="BG57" s="4" t="s">
        <v>385</v>
      </c>
      <c r="BH57" s="4" t="s">
        <v>385</v>
      </c>
      <c r="BI57" s="4" t="s">
        <v>313</v>
      </c>
      <c r="BJ57" s="4" t="s">
        <v>313</v>
      </c>
      <c r="BK57" s="5" t="s">
        <v>314</v>
      </c>
      <c r="BL57" s="10">
        <v>44482</v>
      </c>
      <c r="BM57" s="10">
        <v>44482</v>
      </c>
      <c r="BN57" s="5" t="s">
        <v>315</v>
      </c>
    </row>
    <row r="58" spans="1:66" s="5" customFormat="1" x14ac:dyDescent="0.25">
      <c r="A58" s="5">
        <v>2021</v>
      </c>
      <c r="B58" s="21" t="s">
        <v>585</v>
      </c>
      <c r="C58" s="21" t="s">
        <v>841</v>
      </c>
      <c r="D58" s="5" t="s">
        <v>149</v>
      </c>
      <c r="E58" s="5" t="s">
        <v>151</v>
      </c>
      <c r="F58" s="5" t="s">
        <v>156</v>
      </c>
      <c r="G58" s="5" t="s">
        <v>1029</v>
      </c>
      <c r="H58" s="5" t="s">
        <v>289</v>
      </c>
      <c r="I58" s="4" t="s">
        <v>1030</v>
      </c>
      <c r="J58" s="5" t="s">
        <v>1031</v>
      </c>
      <c r="K58" s="5">
        <v>1381</v>
      </c>
      <c r="L58" s="5" t="s">
        <v>292</v>
      </c>
      <c r="M58" s="5" t="s">
        <v>292</v>
      </c>
      <c r="N58" s="5" t="s">
        <v>292</v>
      </c>
      <c r="O58" s="5" t="s">
        <v>1032</v>
      </c>
      <c r="P58" s="5" t="s">
        <v>1033</v>
      </c>
      <c r="Q58" s="5" t="s">
        <v>159</v>
      </c>
      <c r="R58" s="5" t="s">
        <v>1034</v>
      </c>
      <c r="S58" s="5" t="s">
        <v>1035</v>
      </c>
      <c r="T58" s="5" t="s">
        <v>1036</v>
      </c>
      <c r="U58" s="5" t="s">
        <v>189</v>
      </c>
      <c r="V58" s="5" t="s">
        <v>1037</v>
      </c>
      <c r="W58" s="5">
        <v>1</v>
      </c>
      <c r="X58" s="5" t="s">
        <v>244</v>
      </c>
      <c r="Y58" s="5">
        <v>1</v>
      </c>
      <c r="Z58" s="5" t="s">
        <v>244</v>
      </c>
      <c r="AA58" s="5">
        <v>1</v>
      </c>
      <c r="AB58" s="5" t="s">
        <v>244</v>
      </c>
      <c r="AC58" s="5" t="s">
        <v>977</v>
      </c>
      <c r="AH58" s="5" t="s">
        <v>299</v>
      </c>
      <c r="AI58" s="5" t="s">
        <v>300</v>
      </c>
      <c r="AJ58" s="5" t="s">
        <v>1029</v>
      </c>
      <c r="AK58" s="3" t="s">
        <v>1038</v>
      </c>
      <c r="AL58" s="3" t="s">
        <v>900</v>
      </c>
      <c r="AM58" s="3" t="s">
        <v>1039</v>
      </c>
      <c r="AN58" s="5">
        <v>422781.93</v>
      </c>
      <c r="AO58" s="5">
        <v>490427.04</v>
      </c>
      <c r="AR58" s="5" t="s">
        <v>304</v>
      </c>
      <c r="AS58" s="5" t="s">
        <v>292</v>
      </c>
      <c r="AT58" s="5" t="s">
        <v>305</v>
      </c>
      <c r="AU58" s="5" t="s">
        <v>1040</v>
      </c>
      <c r="AW58" s="3" t="s">
        <v>900</v>
      </c>
      <c r="AX58" s="3" t="s">
        <v>1039</v>
      </c>
      <c r="AY58" s="4" t="s">
        <v>1041</v>
      </c>
      <c r="AZ58" s="5" t="s">
        <v>308</v>
      </c>
      <c r="BA58" s="5" t="s">
        <v>309</v>
      </c>
      <c r="BB58" s="5" t="s">
        <v>310</v>
      </c>
      <c r="BC58" s="5">
        <v>1381</v>
      </c>
      <c r="BD58" s="5" t="s">
        <v>255</v>
      </c>
      <c r="BE58" s="5">
        <v>1381</v>
      </c>
      <c r="BF58" s="5" t="s">
        <v>311</v>
      </c>
      <c r="BG58" s="4" t="s">
        <v>1042</v>
      </c>
      <c r="BH58" s="4" t="s">
        <v>1042</v>
      </c>
      <c r="BI58" s="4" t="s">
        <v>1043</v>
      </c>
      <c r="BJ58" s="4" t="s">
        <v>313</v>
      </c>
      <c r="BK58" s="5" t="s">
        <v>314</v>
      </c>
      <c r="BL58" s="10">
        <v>44482</v>
      </c>
      <c r="BM58" s="10">
        <v>44482</v>
      </c>
      <c r="BN58" s="5" t="s">
        <v>315</v>
      </c>
    </row>
    <row r="59" spans="1:66" s="5" customFormat="1" x14ac:dyDescent="0.25">
      <c r="A59" s="5">
        <v>2021</v>
      </c>
      <c r="B59" s="21" t="s">
        <v>585</v>
      </c>
      <c r="C59" s="21" t="s">
        <v>841</v>
      </c>
      <c r="D59" s="5" t="s">
        <v>149</v>
      </c>
      <c r="E59" s="5" t="s">
        <v>151</v>
      </c>
      <c r="F59" s="5" t="s">
        <v>156</v>
      </c>
      <c r="G59" s="5" t="s">
        <v>288</v>
      </c>
      <c r="H59" s="5" t="s">
        <v>289</v>
      </c>
      <c r="I59" s="4" t="s">
        <v>290</v>
      </c>
      <c r="J59" s="5" t="s">
        <v>291</v>
      </c>
      <c r="K59" s="5">
        <v>1315</v>
      </c>
      <c r="L59" s="5" t="s">
        <v>292</v>
      </c>
      <c r="M59" s="5" t="s">
        <v>292</v>
      </c>
      <c r="N59" s="5" t="s">
        <v>292</v>
      </c>
      <c r="O59" s="5" t="s">
        <v>293</v>
      </c>
      <c r="P59" s="5" t="s">
        <v>294</v>
      </c>
      <c r="Q59" s="5" t="s">
        <v>164</v>
      </c>
      <c r="R59" s="5" t="s">
        <v>295</v>
      </c>
      <c r="S59" s="5" t="s">
        <v>296</v>
      </c>
      <c r="U59" s="5" t="s">
        <v>198</v>
      </c>
      <c r="V59" s="5" t="s">
        <v>297</v>
      </c>
      <c r="W59" s="5">
        <v>1</v>
      </c>
      <c r="X59" s="5" t="s">
        <v>244</v>
      </c>
      <c r="Y59" s="5">
        <v>1</v>
      </c>
      <c r="Z59" s="5" t="s">
        <v>244</v>
      </c>
      <c r="AA59" s="5">
        <v>1</v>
      </c>
      <c r="AB59" s="5" t="s">
        <v>244</v>
      </c>
      <c r="AC59" s="5" t="s">
        <v>298</v>
      </c>
      <c r="AH59" s="5" t="s">
        <v>299</v>
      </c>
      <c r="AI59" s="5" t="s">
        <v>300</v>
      </c>
      <c r="AJ59" s="5" t="s">
        <v>288</v>
      </c>
      <c r="AK59" s="3" t="s">
        <v>301</v>
      </c>
      <c r="AL59" s="3" t="s">
        <v>302</v>
      </c>
      <c r="AM59" s="3" t="s">
        <v>303</v>
      </c>
      <c r="AN59" s="5">
        <v>854488.34</v>
      </c>
      <c r="AO59" s="5">
        <v>991206.47</v>
      </c>
      <c r="AR59" s="5" t="s">
        <v>304</v>
      </c>
      <c r="AS59" s="5" t="s">
        <v>292</v>
      </c>
      <c r="AT59" s="5" t="s">
        <v>305</v>
      </c>
      <c r="AU59" s="5" t="s">
        <v>306</v>
      </c>
      <c r="AW59" s="3" t="s">
        <v>302</v>
      </c>
      <c r="AX59" s="3" t="s">
        <v>303</v>
      </c>
      <c r="AY59" s="4" t="s">
        <v>307</v>
      </c>
      <c r="AZ59" s="5" t="s">
        <v>308</v>
      </c>
      <c r="BA59" s="5" t="s">
        <v>309</v>
      </c>
      <c r="BB59" s="5" t="s">
        <v>310</v>
      </c>
      <c r="BC59" s="5">
        <v>1315</v>
      </c>
      <c r="BD59" s="5" t="s">
        <v>255</v>
      </c>
      <c r="BE59" s="5">
        <v>1315</v>
      </c>
      <c r="BF59" s="5" t="s">
        <v>311</v>
      </c>
      <c r="BG59" s="4" t="s">
        <v>312</v>
      </c>
      <c r="BH59" s="4" t="s">
        <v>312</v>
      </c>
      <c r="BI59" s="4" t="s">
        <v>1044</v>
      </c>
      <c r="BJ59" s="4" t="s">
        <v>313</v>
      </c>
      <c r="BK59" s="5" t="s">
        <v>314</v>
      </c>
      <c r="BL59" s="10">
        <v>44482</v>
      </c>
      <c r="BM59" s="10">
        <v>44482</v>
      </c>
      <c r="BN59" s="5" t="s">
        <v>315</v>
      </c>
    </row>
    <row r="60" spans="1:66" s="5" customFormat="1" x14ac:dyDescent="0.25">
      <c r="A60" s="5">
        <v>2021</v>
      </c>
      <c r="B60" s="21" t="s">
        <v>585</v>
      </c>
      <c r="C60" s="21" t="s">
        <v>841</v>
      </c>
      <c r="D60" s="5" t="s">
        <v>149</v>
      </c>
      <c r="E60" s="5" t="s">
        <v>151</v>
      </c>
      <c r="F60" s="5" t="s">
        <v>156</v>
      </c>
      <c r="G60" s="5" t="s">
        <v>1045</v>
      </c>
      <c r="H60" s="5" t="s">
        <v>289</v>
      </c>
      <c r="I60" s="4" t="s">
        <v>1046</v>
      </c>
      <c r="J60" s="5" t="s">
        <v>1047</v>
      </c>
      <c r="K60" s="5">
        <v>1377</v>
      </c>
      <c r="L60" s="5" t="s">
        <v>1048</v>
      </c>
      <c r="M60" s="5" t="s">
        <v>1049</v>
      </c>
      <c r="N60" s="5" t="s">
        <v>1050</v>
      </c>
      <c r="O60" s="5" t="s">
        <v>292</v>
      </c>
      <c r="P60" s="5" t="s">
        <v>1051</v>
      </c>
      <c r="Q60" s="5" t="s">
        <v>164</v>
      </c>
      <c r="R60" s="5" t="s">
        <v>1052</v>
      </c>
      <c r="S60" s="5" t="s">
        <v>1053</v>
      </c>
      <c r="U60" s="5" t="s">
        <v>198</v>
      </c>
      <c r="V60" s="5" t="s">
        <v>1054</v>
      </c>
      <c r="W60" s="5">
        <v>1</v>
      </c>
      <c r="X60" s="5" t="s">
        <v>244</v>
      </c>
      <c r="Y60" s="5">
        <v>1</v>
      </c>
      <c r="Z60" s="5" t="s">
        <v>244</v>
      </c>
      <c r="AA60" s="5">
        <v>1</v>
      </c>
      <c r="AB60" s="5" t="s">
        <v>244</v>
      </c>
      <c r="AC60" s="5" t="s">
        <v>1055</v>
      </c>
      <c r="AH60" s="5" t="s">
        <v>299</v>
      </c>
      <c r="AI60" s="5" t="s">
        <v>300</v>
      </c>
      <c r="AJ60" s="5" t="s">
        <v>1045</v>
      </c>
      <c r="AK60" s="3" t="s">
        <v>1038</v>
      </c>
      <c r="AL60" s="3" t="s">
        <v>901</v>
      </c>
      <c r="AM60" s="3" t="s">
        <v>1056</v>
      </c>
      <c r="AN60" s="5">
        <v>379017.92</v>
      </c>
      <c r="AO60" s="5">
        <v>439660.79</v>
      </c>
      <c r="AR60" s="5" t="s">
        <v>304</v>
      </c>
      <c r="AS60" s="5" t="s">
        <v>292</v>
      </c>
      <c r="AT60" s="5" t="s">
        <v>305</v>
      </c>
      <c r="AU60" s="5" t="s">
        <v>1057</v>
      </c>
      <c r="AW60" s="3" t="s">
        <v>901</v>
      </c>
      <c r="AX60" s="3" t="s">
        <v>1056</v>
      </c>
      <c r="AY60" s="4" t="s">
        <v>1058</v>
      </c>
      <c r="AZ60" s="5" t="s">
        <v>308</v>
      </c>
      <c r="BA60" s="5" t="s">
        <v>309</v>
      </c>
      <c r="BB60" s="5" t="s">
        <v>310</v>
      </c>
      <c r="BC60" s="5">
        <v>1377</v>
      </c>
      <c r="BD60" s="5" t="s">
        <v>255</v>
      </c>
      <c r="BE60" s="5">
        <v>1377</v>
      </c>
      <c r="BF60" s="5" t="s">
        <v>311</v>
      </c>
      <c r="BG60" s="4" t="s">
        <v>1059</v>
      </c>
      <c r="BH60" s="4" t="s">
        <v>1059</v>
      </c>
      <c r="BI60" s="4" t="s">
        <v>313</v>
      </c>
      <c r="BJ60" s="4" t="s">
        <v>313</v>
      </c>
      <c r="BK60" s="5" t="s">
        <v>314</v>
      </c>
      <c r="BL60" s="10">
        <v>44482</v>
      </c>
      <c r="BM60" s="10">
        <v>44482</v>
      </c>
      <c r="BN60" s="5" t="s">
        <v>315</v>
      </c>
    </row>
    <row r="61" spans="1:66" s="5" customFormat="1" x14ac:dyDescent="0.25">
      <c r="A61" s="5">
        <v>2021</v>
      </c>
      <c r="B61" s="21" t="s">
        <v>585</v>
      </c>
      <c r="C61" s="21" t="s">
        <v>841</v>
      </c>
      <c r="D61" s="5" t="s">
        <v>149</v>
      </c>
      <c r="E61" s="5" t="s">
        <v>151</v>
      </c>
      <c r="F61" s="5" t="s">
        <v>156</v>
      </c>
      <c r="G61" s="5" t="s">
        <v>1060</v>
      </c>
      <c r="H61" s="5" t="s">
        <v>289</v>
      </c>
      <c r="I61" s="4" t="s">
        <v>1061</v>
      </c>
      <c r="J61" s="5" t="s">
        <v>1062</v>
      </c>
      <c r="K61" s="5">
        <v>1379</v>
      </c>
      <c r="L61" s="5" t="s">
        <v>292</v>
      </c>
      <c r="M61" s="5" t="s">
        <v>292</v>
      </c>
      <c r="N61" s="5" t="s">
        <v>292</v>
      </c>
      <c r="O61" s="5" t="s">
        <v>1063</v>
      </c>
      <c r="P61" s="5" t="s">
        <v>1064</v>
      </c>
      <c r="Q61" s="5" t="s">
        <v>183</v>
      </c>
      <c r="R61" s="5" t="s">
        <v>1065</v>
      </c>
      <c r="S61" s="5" t="s">
        <v>1066</v>
      </c>
      <c r="U61" s="5" t="s">
        <v>198</v>
      </c>
      <c r="V61" s="5" t="s">
        <v>1067</v>
      </c>
      <c r="W61" s="5">
        <v>1</v>
      </c>
      <c r="X61" s="5" t="s">
        <v>244</v>
      </c>
      <c r="Y61" s="5">
        <v>1</v>
      </c>
      <c r="Z61" s="5" t="s">
        <v>244</v>
      </c>
      <c r="AA61" s="5">
        <v>1</v>
      </c>
      <c r="AB61" s="5" t="s">
        <v>244</v>
      </c>
      <c r="AC61" s="5" t="s">
        <v>1068</v>
      </c>
      <c r="AH61" s="5" t="s">
        <v>299</v>
      </c>
      <c r="AI61" s="5" t="s">
        <v>300</v>
      </c>
      <c r="AJ61" s="5" t="s">
        <v>1060</v>
      </c>
      <c r="AK61" s="3" t="s">
        <v>1038</v>
      </c>
      <c r="AL61" s="3" t="s">
        <v>901</v>
      </c>
      <c r="AM61" s="3" t="s">
        <v>1056</v>
      </c>
      <c r="AN61" s="5">
        <v>418965.52</v>
      </c>
      <c r="AO61" s="5">
        <v>486000</v>
      </c>
      <c r="AR61" s="5" t="s">
        <v>304</v>
      </c>
      <c r="AS61" s="5" t="s">
        <v>292</v>
      </c>
      <c r="AT61" s="5" t="s">
        <v>305</v>
      </c>
      <c r="AU61" s="5" t="s">
        <v>1069</v>
      </c>
      <c r="AW61" s="3" t="s">
        <v>901</v>
      </c>
      <c r="AX61" s="3" t="s">
        <v>1056</v>
      </c>
      <c r="AY61" s="4" t="s">
        <v>1070</v>
      </c>
      <c r="AZ61" s="5" t="s">
        <v>308</v>
      </c>
      <c r="BA61" s="5" t="s">
        <v>309</v>
      </c>
      <c r="BB61" s="5" t="s">
        <v>310</v>
      </c>
      <c r="BC61" s="5">
        <v>1379</v>
      </c>
      <c r="BD61" s="5" t="s">
        <v>255</v>
      </c>
      <c r="BE61" s="5">
        <v>1379</v>
      </c>
      <c r="BF61" s="5" t="s">
        <v>311</v>
      </c>
      <c r="BG61" s="4" t="s">
        <v>1071</v>
      </c>
      <c r="BH61" s="4" t="s">
        <v>1071</v>
      </c>
      <c r="BI61" s="4" t="s">
        <v>313</v>
      </c>
      <c r="BJ61" s="4" t="s">
        <v>313</v>
      </c>
      <c r="BK61" s="5" t="s">
        <v>314</v>
      </c>
      <c r="BL61" s="10">
        <v>44482</v>
      </c>
      <c r="BM61" s="10">
        <v>44482</v>
      </c>
      <c r="BN61" s="5" t="s">
        <v>315</v>
      </c>
    </row>
    <row r="62" spans="1:66" s="5" customFormat="1" x14ac:dyDescent="0.25">
      <c r="A62" s="5">
        <v>2021</v>
      </c>
      <c r="B62" s="21" t="s">
        <v>585</v>
      </c>
      <c r="C62" s="21" t="s">
        <v>841</v>
      </c>
      <c r="D62" s="5" t="s">
        <v>149</v>
      </c>
      <c r="E62" s="5" t="s">
        <v>151</v>
      </c>
      <c r="F62" s="5" t="s">
        <v>156</v>
      </c>
      <c r="G62" s="5" t="s">
        <v>1072</v>
      </c>
      <c r="H62" s="5" t="s">
        <v>289</v>
      </c>
      <c r="I62" s="4" t="s">
        <v>1073</v>
      </c>
      <c r="J62" s="5" t="s">
        <v>1074</v>
      </c>
      <c r="K62" s="5">
        <v>1363</v>
      </c>
      <c r="L62" s="5" t="s">
        <v>292</v>
      </c>
      <c r="M62" s="5" t="s">
        <v>292</v>
      </c>
      <c r="N62" s="5" t="s">
        <v>292</v>
      </c>
      <c r="O62" s="5" t="s">
        <v>1075</v>
      </c>
      <c r="P62" s="5" t="s">
        <v>1076</v>
      </c>
      <c r="Q62" s="5" t="s">
        <v>164</v>
      </c>
      <c r="R62" s="5" t="s">
        <v>1077</v>
      </c>
      <c r="S62" s="5">
        <v>236</v>
      </c>
      <c r="T62" s="5" t="s">
        <v>536</v>
      </c>
      <c r="U62" s="5" t="s">
        <v>189</v>
      </c>
      <c r="V62" s="5" t="s">
        <v>1078</v>
      </c>
      <c r="W62" s="5">
        <v>1</v>
      </c>
      <c r="X62" s="5" t="s">
        <v>244</v>
      </c>
      <c r="Y62" s="5">
        <v>1</v>
      </c>
      <c r="Z62" s="5" t="s">
        <v>244</v>
      </c>
      <c r="AA62" s="5">
        <v>1</v>
      </c>
      <c r="AB62" s="5" t="s">
        <v>244</v>
      </c>
      <c r="AC62" s="5" t="s">
        <v>1079</v>
      </c>
      <c r="AH62" s="5" t="s">
        <v>299</v>
      </c>
      <c r="AI62" s="5" t="s">
        <v>300</v>
      </c>
      <c r="AJ62" s="5" t="s">
        <v>1072</v>
      </c>
      <c r="AK62" s="3" t="s">
        <v>1001</v>
      </c>
      <c r="AL62" s="3" t="s">
        <v>1002</v>
      </c>
      <c r="AM62" s="3" t="s">
        <v>1003</v>
      </c>
      <c r="AN62" s="5">
        <v>778797.81</v>
      </c>
      <c r="AO62" s="5">
        <v>903405.46</v>
      </c>
      <c r="AR62" s="5" t="s">
        <v>304</v>
      </c>
      <c r="AS62" s="5" t="s">
        <v>292</v>
      </c>
      <c r="AT62" s="5" t="s">
        <v>305</v>
      </c>
      <c r="AU62" s="5" t="s">
        <v>1080</v>
      </c>
      <c r="AW62" s="3" t="s">
        <v>1002</v>
      </c>
      <c r="AX62" s="3" t="s">
        <v>1003</v>
      </c>
      <c r="AY62" s="4" t="s">
        <v>1081</v>
      </c>
      <c r="AZ62" s="5" t="s">
        <v>308</v>
      </c>
      <c r="BA62" s="5" t="s">
        <v>309</v>
      </c>
      <c r="BB62" s="5" t="s">
        <v>310</v>
      </c>
      <c r="BC62" s="5">
        <v>1363</v>
      </c>
      <c r="BD62" s="5" t="s">
        <v>254</v>
      </c>
      <c r="BE62" s="5">
        <v>1363</v>
      </c>
      <c r="BF62" s="5" t="s">
        <v>311</v>
      </c>
      <c r="BG62" s="4" t="s">
        <v>1082</v>
      </c>
      <c r="BH62" s="4" t="s">
        <v>1082</v>
      </c>
      <c r="BI62" s="4" t="s">
        <v>1083</v>
      </c>
      <c r="BJ62" s="4" t="s">
        <v>313</v>
      </c>
      <c r="BK62" s="5" t="s">
        <v>314</v>
      </c>
      <c r="BL62" s="10">
        <v>44482</v>
      </c>
      <c r="BM62" s="10">
        <v>44482</v>
      </c>
      <c r="BN62" s="5" t="s">
        <v>315</v>
      </c>
    </row>
    <row r="63" spans="1:66" s="5" customFormat="1" x14ac:dyDescent="0.25">
      <c r="A63" s="5">
        <v>2021</v>
      </c>
      <c r="B63" s="21" t="s">
        <v>585</v>
      </c>
      <c r="C63" s="21" t="s">
        <v>841</v>
      </c>
      <c r="D63" s="5" t="s">
        <v>149</v>
      </c>
      <c r="E63" s="5" t="s">
        <v>151</v>
      </c>
      <c r="F63" s="5" t="s">
        <v>156</v>
      </c>
      <c r="G63" s="5" t="s">
        <v>1084</v>
      </c>
      <c r="H63" s="5" t="s">
        <v>289</v>
      </c>
      <c r="I63" s="4" t="s">
        <v>1085</v>
      </c>
      <c r="J63" s="5" t="s">
        <v>1086</v>
      </c>
      <c r="K63" s="5">
        <v>1391</v>
      </c>
      <c r="L63" s="5" t="s">
        <v>1087</v>
      </c>
      <c r="M63" s="5" t="s">
        <v>1088</v>
      </c>
      <c r="N63" s="5" t="s">
        <v>1089</v>
      </c>
      <c r="O63" s="5" t="s">
        <v>292</v>
      </c>
      <c r="P63" s="5" t="s">
        <v>1090</v>
      </c>
      <c r="Q63" s="5" t="s">
        <v>164</v>
      </c>
      <c r="R63" s="5" t="s">
        <v>1091</v>
      </c>
      <c r="S63" s="5" t="s">
        <v>1092</v>
      </c>
      <c r="U63" s="5" t="s">
        <v>189</v>
      </c>
      <c r="V63" s="5" t="s">
        <v>1093</v>
      </c>
      <c r="W63" s="5">
        <v>1</v>
      </c>
      <c r="X63" s="5" t="s">
        <v>244</v>
      </c>
      <c r="Y63" s="5">
        <v>1</v>
      </c>
      <c r="Z63" s="5" t="s">
        <v>244</v>
      </c>
      <c r="AA63" s="5">
        <v>1</v>
      </c>
      <c r="AB63" s="5" t="s">
        <v>244</v>
      </c>
      <c r="AC63" s="5" t="s">
        <v>1094</v>
      </c>
      <c r="AH63" s="5" t="s">
        <v>299</v>
      </c>
      <c r="AI63" s="5" t="s">
        <v>300</v>
      </c>
      <c r="AJ63" s="5" t="s">
        <v>1084</v>
      </c>
      <c r="AK63" s="3" t="s">
        <v>1095</v>
      </c>
      <c r="AL63" s="3" t="s">
        <v>1096</v>
      </c>
      <c r="AM63" s="3" t="s">
        <v>1097</v>
      </c>
      <c r="AN63" s="5">
        <v>689223.89</v>
      </c>
      <c r="AO63" s="5">
        <v>799499.71</v>
      </c>
      <c r="AR63" s="5" t="s">
        <v>304</v>
      </c>
      <c r="AS63" s="5" t="s">
        <v>292</v>
      </c>
      <c r="AT63" s="5" t="s">
        <v>305</v>
      </c>
      <c r="AU63" s="5" t="s">
        <v>1098</v>
      </c>
      <c r="AW63" s="3" t="s">
        <v>1096</v>
      </c>
      <c r="AX63" s="3" t="s">
        <v>1097</v>
      </c>
      <c r="AY63" s="4" t="s">
        <v>313</v>
      </c>
      <c r="AZ63" s="5" t="s">
        <v>308</v>
      </c>
      <c r="BA63" s="5" t="s">
        <v>309</v>
      </c>
      <c r="BB63" s="5" t="s">
        <v>310</v>
      </c>
      <c r="BC63" s="5">
        <v>1391</v>
      </c>
      <c r="BD63" s="5" t="s">
        <v>255</v>
      </c>
      <c r="BE63" s="5">
        <v>1391</v>
      </c>
      <c r="BF63" s="5" t="s">
        <v>311</v>
      </c>
      <c r="BG63" s="4" t="s">
        <v>1099</v>
      </c>
      <c r="BH63" s="4" t="s">
        <v>1099</v>
      </c>
      <c r="BI63" s="4" t="s">
        <v>313</v>
      </c>
      <c r="BJ63" s="4" t="s">
        <v>313</v>
      </c>
      <c r="BK63" s="5" t="s">
        <v>314</v>
      </c>
      <c r="BL63" s="10">
        <v>44482</v>
      </c>
      <c r="BM63" s="10">
        <v>44482</v>
      </c>
      <c r="BN63" s="5" t="s">
        <v>315</v>
      </c>
    </row>
    <row r="64" spans="1:66" s="5" customFormat="1" x14ac:dyDescent="0.25">
      <c r="A64" s="5">
        <v>2021</v>
      </c>
      <c r="B64" s="21" t="s">
        <v>585</v>
      </c>
      <c r="C64" s="21" t="s">
        <v>841</v>
      </c>
      <c r="D64" s="5" t="s">
        <v>149</v>
      </c>
      <c r="E64" s="5" t="s">
        <v>151</v>
      </c>
      <c r="F64" s="5" t="s">
        <v>156</v>
      </c>
      <c r="G64" s="5" t="s">
        <v>1100</v>
      </c>
      <c r="H64" s="5" t="s">
        <v>289</v>
      </c>
      <c r="I64" s="4" t="s">
        <v>1101</v>
      </c>
      <c r="J64" s="5" t="s">
        <v>1102</v>
      </c>
      <c r="K64" s="5">
        <v>1398</v>
      </c>
      <c r="L64" s="5" t="s">
        <v>292</v>
      </c>
      <c r="M64" s="5" t="s">
        <v>292</v>
      </c>
      <c r="N64" s="5" t="s">
        <v>292</v>
      </c>
      <c r="O64" s="5" t="s">
        <v>1103</v>
      </c>
      <c r="P64" s="5" t="s">
        <v>1104</v>
      </c>
      <c r="Q64" s="5" t="s">
        <v>164</v>
      </c>
      <c r="R64" s="5" t="s">
        <v>1105</v>
      </c>
      <c r="S64" s="5" t="s">
        <v>1106</v>
      </c>
      <c r="U64" s="5" t="s">
        <v>198</v>
      </c>
      <c r="V64" s="5" t="s">
        <v>1107</v>
      </c>
      <c r="W64" s="5">
        <v>1</v>
      </c>
      <c r="X64" s="5" t="s">
        <v>244</v>
      </c>
      <c r="Y64" s="5">
        <v>1</v>
      </c>
      <c r="Z64" s="5" t="s">
        <v>244</v>
      </c>
      <c r="AA64" s="5">
        <v>1</v>
      </c>
      <c r="AB64" s="5" t="s">
        <v>244</v>
      </c>
      <c r="AC64" s="5" t="s">
        <v>1108</v>
      </c>
      <c r="AH64" s="5" t="s">
        <v>299</v>
      </c>
      <c r="AI64" s="5" t="s">
        <v>300</v>
      </c>
      <c r="AJ64" s="5" t="s">
        <v>1100</v>
      </c>
      <c r="AK64" s="3" t="s">
        <v>841</v>
      </c>
      <c r="AL64" s="3" t="s">
        <v>917</v>
      </c>
      <c r="AM64" s="3" t="s">
        <v>1165</v>
      </c>
      <c r="AN64" s="5">
        <v>854836.37</v>
      </c>
      <c r="AO64" s="5">
        <v>991610.19</v>
      </c>
      <c r="AR64" s="5" t="s">
        <v>304</v>
      </c>
      <c r="AS64" s="5" t="s">
        <v>292</v>
      </c>
      <c r="AT64" s="5" t="s">
        <v>305</v>
      </c>
      <c r="AU64" s="5" t="s">
        <v>1109</v>
      </c>
      <c r="AW64" s="3" t="s">
        <v>917</v>
      </c>
      <c r="AX64" s="3" t="s">
        <v>1165</v>
      </c>
      <c r="AY64" s="4" t="s">
        <v>313</v>
      </c>
      <c r="AZ64" s="5" t="s">
        <v>308</v>
      </c>
      <c r="BA64" s="5" t="s">
        <v>309</v>
      </c>
      <c r="BB64" s="5" t="s">
        <v>310</v>
      </c>
      <c r="BC64" s="5">
        <v>1398</v>
      </c>
      <c r="BD64" s="5" t="s">
        <v>255</v>
      </c>
      <c r="BE64" s="5">
        <v>1398</v>
      </c>
      <c r="BF64" s="5" t="s">
        <v>311</v>
      </c>
      <c r="BG64" s="4" t="s">
        <v>1110</v>
      </c>
      <c r="BH64" s="4" t="s">
        <v>1110</v>
      </c>
      <c r="BI64" s="4" t="s">
        <v>313</v>
      </c>
      <c r="BJ64" s="4" t="s">
        <v>313</v>
      </c>
      <c r="BK64" s="5" t="s">
        <v>314</v>
      </c>
      <c r="BL64" s="10">
        <v>44482</v>
      </c>
      <c r="BM64" s="10">
        <v>44482</v>
      </c>
      <c r="BN64" s="5" t="s">
        <v>315</v>
      </c>
    </row>
    <row r="65" spans="1:66" x14ac:dyDescent="0.25">
      <c r="A65">
        <v>2021</v>
      </c>
      <c r="B65" s="21" t="s">
        <v>585</v>
      </c>
      <c r="C65" s="21" t="s">
        <v>841</v>
      </c>
      <c r="D65" t="s">
        <v>149</v>
      </c>
      <c r="E65" t="s">
        <v>154</v>
      </c>
      <c r="F65" t="s">
        <v>156</v>
      </c>
      <c r="G65" t="s">
        <v>1166</v>
      </c>
      <c r="H65" t="s">
        <v>1167</v>
      </c>
      <c r="I65" s="4" t="s">
        <v>1340</v>
      </c>
      <c r="J65" t="s">
        <v>1168</v>
      </c>
      <c r="K65">
        <v>2005</v>
      </c>
      <c r="L65" t="s">
        <v>1169</v>
      </c>
      <c r="M65" t="s">
        <v>1170</v>
      </c>
      <c r="N65" t="s">
        <v>1171</v>
      </c>
      <c r="O65" t="s">
        <v>292</v>
      </c>
      <c r="P65" t="s">
        <v>1172</v>
      </c>
      <c r="Q65" t="s">
        <v>164</v>
      </c>
      <c r="R65" t="s">
        <v>1173</v>
      </c>
      <c r="S65">
        <v>208</v>
      </c>
      <c r="U65" t="s">
        <v>189</v>
      </c>
      <c r="V65" t="s">
        <v>1174</v>
      </c>
      <c r="W65" s="6">
        <v>1</v>
      </c>
      <c r="X65" s="6" t="s">
        <v>244</v>
      </c>
      <c r="Y65" s="6">
        <v>1</v>
      </c>
      <c r="Z65" s="6" t="s">
        <v>244</v>
      </c>
      <c r="AA65" s="6">
        <v>1</v>
      </c>
      <c r="AB65" t="s">
        <v>244</v>
      </c>
      <c r="AC65">
        <v>20010</v>
      </c>
      <c r="AH65" t="s">
        <v>299</v>
      </c>
      <c r="AI65" t="s">
        <v>300</v>
      </c>
      <c r="AJ65" t="s">
        <v>1166</v>
      </c>
      <c r="AK65" s="7">
        <v>44258</v>
      </c>
      <c r="AL65" s="7">
        <v>44316</v>
      </c>
      <c r="AN65">
        <v>21600</v>
      </c>
      <c r="AO65">
        <v>25056</v>
      </c>
      <c r="AR65" t="s">
        <v>304</v>
      </c>
      <c r="AS65" t="s">
        <v>292</v>
      </c>
      <c r="AT65" t="s">
        <v>305</v>
      </c>
      <c r="AU65" t="s">
        <v>1168</v>
      </c>
      <c r="AW65" s="7">
        <v>44258</v>
      </c>
      <c r="AY65" s="8" t="str">
        <f>HYPERLINK("http://transparencia.ags.gob.mx/SOPMA/2021/Arrendamientos/CSOP-001-2021.pdf")</f>
        <v>http://transparencia.ags.gob.mx/SOPMA/2021/Arrendamientos/CSOP-001-2021.pdf</v>
      </c>
      <c r="AZ65" t="s">
        <v>308</v>
      </c>
      <c r="BA65" t="s">
        <v>332</v>
      </c>
      <c r="BB65" t="s">
        <v>1175</v>
      </c>
      <c r="BC65">
        <v>2005</v>
      </c>
      <c r="BD65" t="s">
        <v>255</v>
      </c>
      <c r="BE65">
        <v>2005</v>
      </c>
      <c r="BF65" t="s">
        <v>311</v>
      </c>
      <c r="BG65" t="s">
        <v>308</v>
      </c>
      <c r="BH65" t="s">
        <v>308</v>
      </c>
      <c r="BI65" t="s">
        <v>308</v>
      </c>
      <c r="BJ65" t="s">
        <v>308</v>
      </c>
      <c r="BK65" t="s">
        <v>314</v>
      </c>
      <c r="BL65" s="10">
        <v>44482</v>
      </c>
      <c r="BM65" s="10">
        <v>44482</v>
      </c>
      <c r="BN65" t="s">
        <v>315</v>
      </c>
    </row>
    <row r="66" spans="1:66" x14ac:dyDescent="0.25">
      <c r="A66">
        <v>2021</v>
      </c>
      <c r="B66" s="21" t="s">
        <v>585</v>
      </c>
      <c r="C66" s="21" t="s">
        <v>841</v>
      </c>
      <c r="D66" t="s">
        <v>149</v>
      </c>
      <c r="E66" t="s">
        <v>154</v>
      </c>
      <c r="F66" t="s">
        <v>156</v>
      </c>
      <c r="G66" t="s">
        <v>1176</v>
      </c>
      <c r="H66" t="s">
        <v>1167</v>
      </c>
      <c r="I66" s="4" t="s">
        <v>1340</v>
      </c>
      <c r="J66" t="s">
        <v>1168</v>
      </c>
      <c r="K66">
        <v>2005</v>
      </c>
      <c r="L66" t="s">
        <v>1169</v>
      </c>
      <c r="M66" t="s">
        <v>1170</v>
      </c>
      <c r="N66" t="s">
        <v>1171</v>
      </c>
      <c r="O66" t="s">
        <v>292</v>
      </c>
      <c r="P66" t="s">
        <v>1172</v>
      </c>
      <c r="Q66" t="s">
        <v>164</v>
      </c>
      <c r="R66" t="s">
        <v>1173</v>
      </c>
      <c r="S66">
        <v>208</v>
      </c>
      <c r="U66" t="s">
        <v>189</v>
      </c>
      <c r="V66" t="s">
        <v>1174</v>
      </c>
      <c r="W66" s="6">
        <v>1</v>
      </c>
      <c r="X66" s="6" t="s">
        <v>244</v>
      </c>
      <c r="Y66" s="6">
        <v>1</v>
      </c>
      <c r="Z66" s="6" t="s">
        <v>244</v>
      </c>
      <c r="AA66" s="6">
        <v>1</v>
      </c>
      <c r="AB66" t="s">
        <v>244</v>
      </c>
      <c r="AC66">
        <v>20010</v>
      </c>
      <c r="AH66" t="s">
        <v>299</v>
      </c>
      <c r="AI66" t="s">
        <v>300</v>
      </c>
      <c r="AJ66" t="s">
        <v>1176</v>
      </c>
      <c r="AK66" s="7">
        <v>44258</v>
      </c>
      <c r="AL66" s="7">
        <v>44316</v>
      </c>
      <c r="AN66">
        <v>21600</v>
      </c>
      <c r="AO66">
        <v>25056</v>
      </c>
      <c r="AR66" t="s">
        <v>304</v>
      </c>
      <c r="AS66" t="s">
        <v>292</v>
      </c>
      <c r="AT66" t="s">
        <v>305</v>
      </c>
      <c r="AU66" t="s">
        <v>1168</v>
      </c>
      <c r="AW66" s="7">
        <v>44258</v>
      </c>
      <c r="AY66" s="8" t="str">
        <f>HYPERLINK("http://transparencia.ags.gob.mx/SOPMA/2021/Arrendamientos/CSOP-002-2021.pdf")</f>
        <v>http://transparencia.ags.gob.mx/SOPMA/2021/Arrendamientos/CSOP-002-2021.pdf</v>
      </c>
      <c r="AZ66" t="s">
        <v>308</v>
      </c>
      <c r="BA66" t="s">
        <v>332</v>
      </c>
      <c r="BB66" t="s">
        <v>1175</v>
      </c>
      <c r="BC66">
        <v>2005</v>
      </c>
      <c r="BD66" t="s">
        <v>255</v>
      </c>
      <c r="BE66">
        <v>2005</v>
      </c>
      <c r="BF66" t="s">
        <v>311</v>
      </c>
      <c r="BG66" t="s">
        <v>308</v>
      </c>
      <c r="BH66" t="s">
        <v>308</v>
      </c>
      <c r="BI66" t="s">
        <v>308</v>
      </c>
      <c r="BJ66" t="s">
        <v>308</v>
      </c>
      <c r="BK66" t="s">
        <v>314</v>
      </c>
      <c r="BL66" s="10">
        <v>44482</v>
      </c>
      <c r="BM66" s="10">
        <v>44482</v>
      </c>
      <c r="BN66" t="s">
        <v>315</v>
      </c>
    </row>
    <row r="67" spans="1:66" x14ac:dyDescent="0.25">
      <c r="A67">
        <v>2021</v>
      </c>
      <c r="B67" s="21" t="s">
        <v>585</v>
      </c>
      <c r="C67" s="21" t="s">
        <v>841</v>
      </c>
      <c r="D67" t="s">
        <v>149</v>
      </c>
      <c r="E67" t="s">
        <v>154</v>
      </c>
      <c r="F67" t="s">
        <v>156</v>
      </c>
      <c r="G67" t="s">
        <v>1177</v>
      </c>
      <c r="H67" t="s">
        <v>1167</v>
      </c>
      <c r="I67" s="4" t="s">
        <v>1340</v>
      </c>
      <c r="J67" t="s">
        <v>1168</v>
      </c>
      <c r="K67">
        <v>2001</v>
      </c>
      <c r="L67" t="s">
        <v>292</v>
      </c>
      <c r="M67" t="s">
        <v>292</v>
      </c>
      <c r="N67" t="s">
        <v>292</v>
      </c>
      <c r="O67" t="s">
        <v>1178</v>
      </c>
      <c r="P67" t="s">
        <v>1179</v>
      </c>
      <c r="Q67" t="s">
        <v>183</v>
      </c>
      <c r="R67" t="s">
        <v>1180</v>
      </c>
      <c r="S67">
        <v>507</v>
      </c>
      <c r="T67" t="s">
        <v>1181</v>
      </c>
      <c r="U67" t="s">
        <v>189</v>
      </c>
      <c r="V67" t="s">
        <v>1182</v>
      </c>
      <c r="W67" s="6">
        <v>1</v>
      </c>
      <c r="X67" s="6" t="s">
        <v>244</v>
      </c>
      <c r="Y67" s="6">
        <v>1</v>
      </c>
      <c r="Z67" s="6" t="s">
        <v>244</v>
      </c>
      <c r="AA67" s="6">
        <v>1</v>
      </c>
      <c r="AB67" t="s">
        <v>244</v>
      </c>
      <c r="AC67">
        <v>20010</v>
      </c>
      <c r="AH67" t="s">
        <v>299</v>
      </c>
      <c r="AI67" t="s">
        <v>300</v>
      </c>
      <c r="AJ67" t="s">
        <v>1177</v>
      </c>
      <c r="AK67" s="7">
        <v>44258</v>
      </c>
      <c r="AL67" s="7">
        <v>44316</v>
      </c>
      <c r="AN67">
        <v>21600</v>
      </c>
      <c r="AO67">
        <v>25056</v>
      </c>
      <c r="AR67" t="s">
        <v>304</v>
      </c>
      <c r="AS67" t="s">
        <v>292</v>
      </c>
      <c r="AT67" t="s">
        <v>305</v>
      </c>
      <c r="AU67" t="s">
        <v>1168</v>
      </c>
      <c r="AV67" t="s">
        <v>1183</v>
      </c>
      <c r="AW67" s="7">
        <v>44258</v>
      </c>
      <c r="AY67" s="8" t="str">
        <f>HYPERLINK("http://transparencia.ags.gob.mx/SOPMA/2021/Arrendamientos/CSOP-003-2021.pdf")</f>
        <v>http://transparencia.ags.gob.mx/SOPMA/2021/Arrendamientos/CSOP-003-2021.pdf</v>
      </c>
      <c r="AZ67" t="s">
        <v>308</v>
      </c>
      <c r="BA67" t="s">
        <v>332</v>
      </c>
      <c r="BB67" t="s">
        <v>1175</v>
      </c>
      <c r="BC67">
        <v>2001</v>
      </c>
      <c r="BD67" t="s">
        <v>255</v>
      </c>
      <c r="BE67">
        <v>2001</v>
      </c>
      <c r="BF67" t="s">
        <v>311</v>
      </c>
      <c r="BG67" t="s">
        <v>308</v>
      </c>
      <c r="BH67" t="s">
        <v>308</v>
      </c>
      <c r="BI67" t="s">
        <v>308</v>
      </c>
      <c r="BJ67" t="s">
        <v>308</v>
      </c>
      <c r="BK67" t="s">
        <v>314</v>
      </c>
      <c r="BL67" s="10">
        <v>44482</v>
      </c>
      <c r="BM67" s="10">
        <v>44482</v>
      </c>
      <c r="BN67" t="s">
        <v>315</v>
      </c>
    </row>
    <row r="68" spans="1:66" x14ac:dyDescent="0.25">
      <c r="A68">
        <v>2021</v>
      </c>
      <c r="B68" s="21" t="s">
        <v>585</v>
      </c>
      <c r="C68" s="21" t="s">
        <v>841</v>
      </c>
      <c r="D68" t="s">
        <v>149</v>
      </c>
      <c r="E68" t="s">
        <v>154</v>
      </c>
      <c r="F68" t="s">
        <v>156</v>
      </c>
      <c r="G68" t="s">
        <v>1184</v>
      </c>
      <c r="H68" t="s">
        <v>1167</v>
      </c>
      <c r="I68" s="4" t="s">
        <v>1340</v>
      </c>
      <c r="J68" t="s">
        <v>1185</v>
      </c>
      <c r="K68">
        <v>2008</v>
      </c>
      <c r="L68" t="s">
        <v>292</v>
      </c>
      <c r="M68" t="s">
        <v>292</v>
      </c>
      <c r="N68" t="s">
        <v>292</v>
      </c>
      <c r="O68" t="s">
        <v>1186</v>
      </c>
      <c r="P68" t="s">
        <v>1187</v>
      </c>
      <c r="Q68" t="s">
        <v>171</v>
      </c>
      <c r="R68" t="s">
        <v>1188</v>
      </c>
      <c r="S68">
        <v>1608</v>
      </c>
      <c r="U68" t="s">
        <v>189</v>
      </c>
      <c r="V68" t="s">
        <v>1189</v>
      </c>
      <c r="W68" s="6">
        <v>1</v>
      </c>
      <c r="X68" s="6" t="s">
        <v>244</v>
      </c>
      <c r="Y68" s="6">
        <v>1</v>
      </c>
      <c r="Z68" s="6" t="s">
        <v>244</v>
      </c>
      <c r="AA68" s="6">
        <v>1</v>
      </c>
      <c r="AB68" t="s">
        <v>244</v>
      </c>
      <c r="AC68">
        <v>20020</v>
      </c>
      <c r="AH68" t="s">
        <v>299</v>
      </c>
      <c r="AI68" t="s">
        <v>300</v>
      </c>
      <c r="AJ68" t="s">
        <v>1184</v>
      </c>
      <c r="AK68" s="7">
        <v>44258</v>
      </c>
      <c r="AL68" s="7">
        <v>44316</v>
      </c>
      <c r="AN68">
        <v>72000</v>
      </c>
      <c r="AO68">
        <v>83520</v>
      </c>
      <c r="AR68" t="s">
        <v>304</v>
      </c>
      <c r="AS68" t="s">
        <v>292</v>
      </c>
      <c r="AT68" t="s">
        <v>305</v>
      </c>
      <c r="AU68" t="s">
        <v>1185</v>
      </c>
      <c r="AW68" s="7">
        <v>44258</v>
      </c>
      <c r="AY68" s="8" t="str">
        <f>HYPERLINK("http://transparencia.ags.gob.mx/SOPMA/2021/Arrendamientos/CSOP-004-2021.pdf")</f>
        <v>http://transparencia.ags.gob.mx/SOPMA/2021/Arrendamientos/CSOP-004-2021.pdf</v>
      </c>
      <c r="AZ68" t="s">
        <v>308</v>
      </c>
      <c r="BA68" t="s">
        <v>332</v>
      </c>
      <c r="BB68" t="s">
        <v>1175</v>
      </c>
      <c r="BC68">
        <v>2008</v>
      </c>
      <c r="BD68" t="s">
        <v>255</v>
      </c>
      <c r="BE68">
        <v>2008</v>
      </c>
      <c r="BF68" t="s">
        <v>311</v>
      </c>
      <c r="BG68" t="s">
        <v>308</v>
      </c>
      <c r="BH68" t="s">
        <v>308</v>
      </c>
      <c r="BI68" t="s">
        <v>308</v>
      </c>
      <c r="BJ68" t="s">
        <v>308</v>
      </c>
      <c r="BK68" t="s">
        <v>314</v>
      </c>
      <c r="BL68" s="10">
        <v>44482</v>
      </c>
      <c r="BM68" s="10">
        <v>44482</v>
      </c>
      <c r="BN68" t="s">
        <v>315</v>
      </c>
    </row>
    <row r="69" spans="1:66" x14ac:dyDescent="0.25">
      <c r="A69">
        <v>2021</v>
      </c>
      <c r="B69" s="21" t="s">
        <v>585</v>
      </c>
      <c r="C69" s="21" t="s">
        <v>841</v>
      </c>
      <c r="D69" t="s">
        <v>149</v>
      </c>
      <c r="E69" t="s">
        <v>154</v>
      </c>
      <c r="F69" t="s">
        <v>156</v>
      </c>
      <c r="G69" t="s">
        <v>1190</v>
      </c>
      <c r="H69" t="s">
        <v>1167</v>
      </c>
      <c r="I69" s="4" t="s">
        <v>1340</v>
      </c>
      <c r="J69" t="s">
        <v>1168</v>
      </c>
      <c r="K69">
        <v>2001</v>
      </c>
      <c r="L69" t="s">
        <v>292</v>
      </c>
      <c r="M69" t="s">
        <v>292</v>
      </c>
      <c r="N69" t="s">
        <v>292</v>
      </c>
      <c r="O69" t="s">
        <v>1178</v>
      </c>
      <c r="P69" t="s">
        <v>1179</v>
      </c>
      <c r="Q69" t="s">
        <v>183</v>
      </c>
      <c r="R69" t="s">
        <v>1180</v>
      </c>
      <c r="S69">
        <v>507</v>
      </c>
      <c r="T69" t="s">
        <v>1181</v>
      </c>
      <c r="U69" t="s">
        <v>189</v>
      </c>
      <c r="V69" t="s">
        <v>1182</v>
      </c>
      <c r="W69" s="6">
        <v>1</v>
      </c>
      <c r="X69" s="6" t="s">
        <v>244</v>
      </c>
      <c r="Y69" s="6">
        <v>1</v>
      </c>
      <c r="Z69" s="6" t="s">
        <v>244</v>
      </c>
      <c r="AA69" s="6">
        <v>1</v>
      </c>
      <c r="AB69" t="s">
        <v>244</v>
      </c>
      <c r="AC69">
        <v>20010</v>
      </c>
      <c r="AH69" t="s">
        <v>299</v>
      </c>
      <c r="AI69" t="s">
        <v>300</v>
      </c>
      <c r="AJ69" t="s">
        <v>1190</v>
      </c>
      <c r="AK69" s="7">
        <v>44258</v>
      </c>
      <c r="AL69" s="7">
        <v>44316</v>
      </c>
      <c r="AN69">
        <v>21600</v>
      </c>
      <c r="AO69">
        <v>25056</v>
      </c>
      <c r="AR69" t="s">
        <v>304</v>
      </c>
      <c r="AS69" t="s">
        <v>292</v>
      </c>
      <c r="AT69" t="s">
        <v>305</v>
      </c>
      <c r="AU69" t="s">
        <v>1168</v>
      </c>
      <c r="AW69" s="7">
        <v>44258</v>
      </c>
      <c r="AY69" s="8" t="str">
        <f>HYPERLINK("http://transparencia.ags.gob.mx/SOPMA/2021/Arrendamientos/CSOP-005-2021.pdf")</f>
        <v>http://transparencia.ags.gob.mx/SOPMA/2021/Arrendamientos/CSOP-005-2021.pdf</v>
      </c>
      <c r="AZ69" t="s">
        <v>308</v>
      </c>
      <c r="BA69" t="s">
        <v>332</v>
      </c>
      <c r="BB69" t="s">
        <v>1175</v>
      </c>
      <c r="BC69">
        <v>2001</v>
      </c>
      <c r="BD69" t="s">
        <v>255</v>
      </c>
      <c r="BE69">
        <v>2001</v>
      </c>
      <c r="BF69" t="s">
        <v>311</v>
      </c>
      <c r="BG69" t="s">
        <v>308</v>
      </c>
      <c r="BH69" t="s">
        <v>308</v>
      </c>
      <c r="BI69" t="s">
        <v>308</v>
      </c>
      <c r="BJ69" t="s">
        <v>308</v>
      </c>
      <c r="BK69" t="s">
        <v>314</v>
      </c>
      <c r="BL69" s="10">
        <v>44482</v>
      </c>
      <c r="BM69" s="10">
        <v>44482</v>
      </c>
      <c r="BN69" t="s">
        <v>315</v>
      </c>
    </row>
    <row r="70" spans="1:66" x14ac:dyDescent="0.25">
      <c r="A70">
        <v>2021</v>
      </c>
      <c r="B70" s="21" t="s">
        <v>585</v>
      </c>
      <c r="C70" s="21" t="s">
        <v>841</v>
      </c>
      <c r="D70" t="s">
        <v>149</v>
      </c>
      <c r="E70" t="s">
        <v>154</v>
      </c>
      <c r="F70" t="s">
        <v>156</v>
      </c>
      <c r="G70" t="s">
        <v>1191</v>
      </c>
      <c r="H70" t="s">
        <v>1167</v>
      </c>
      <c r="I70" s="4" t="s">
        <v>1340</v>
      </c>
      <c r="J70" t="s">
        <v>1168</v>
      </c>
      <c r="K70">
        <v>2001</v>
      </c>
      <c r="L70" t="s">
        <v>292</v>
      </c>
      <c r="M70" t="s">
        <v>292</v>
      </c>
      <c r="N70" t="s">
        <v>292</v>
      </c>
      <c r="O70" t="s">
        <v>1178</v>
      </c>
      <c r="P70" t="s">
        <v>1179</v>
      </c>
      <c r="Q70" t="s">
        <v>183</v>
      </c>
      <c r="R70" t="s">
        <v>1180</v>
      </c>
      <c r="S70">
        <v>507</v>
      </c>
      <c r="T70" t="s">
        <v>1181</v>
      </c>
      <c r="U70" t="s">
        <v>189</v>
      </c>
      <c r="V70" t="s">
        <v>1182</v>
      </c>
      <c r="W70" s="6">
        <v>1</v>
      </c>
      <c r="X70" s="6" t="s">
        <v>244</v>
      </c>
      <c r="Y70" s="6">
        <v>1</v>
      </c>
      <c r="Z70" s="6" t="s">
        <v>244</v>
      </c>
      <c r="AA70" s="6">
        <v>1</v>
      </c>
      <c r="AB70" t="s">
        <v>244</v>
      </c>
      <c r="AC70">
        <v>20010</v>
      </c>
      <c r="AH70" t="s">
        <v>299</v>
      </c>
      <c r="AI70" t="s">
        <v>300</v>
      </c>
      <c r="AJ70" t="s">
        <v>1191</v>
      </c>
      <c r="AK70" s="7">
        <v>44258</v>
      </c>
      <c r="AL70" s="7">
        <v>44316</v>
      </c>
      <c r="AN70">
        <v>21600</v>
      </c>
      <c r="AO70">
        <v>25056</v>
      </c>
      <c r="AR70" t="s">
        <v>304</v>
      </c>
      <c r="AS70" t="s">
        <v>292</v>
      </c>
      <c r="AT70" t="s">
        <v>305</v>
      </c>
      <c r="AU70" t="s">
        <v>1168</v>
      </c>
      <c r="AW70" s="7">
        <v>44258</v>
      </c>
      <c r="AY70" s="8" t="str">
        <f>HYPERLINK("http://transparencia.ags.gob.mx/SOPMA/2021/Arrendamientos/CSOP-006-2021.pdf")</f>
        <v>http://transparencia.ags.gob.mx/SOPMA/2021/Arrendamientos/CSOP-006-2021.pdf</v>
      </c>
      <c r="AZ70" t="s">
        <v>308</v>
      </c>
      <c r="BA70" t="s">
        <v>332</v>
      </c>
      <c r="BB70" t="s">
        <v>1175</v>
      </c>
      <c r="BC70">
        <v>2001</v>
      </c>
      <c r="BD70" t="s">
        <v>255</v>
      </c>
      <c r="BE70">
        <v>2001</v>
      </c>
      <c r="BF70" t="s">
        <v>311</v>
      </c>
      <c r="BG70" t="s">
        <v>308</v>
      </c>
      <c r="BH70" t="s">
        <v>308</v>
      </c>
      <c r="BI70" t="s">
        <v>308</v>
      </c>
      <c r="BJ70" t="s">
        <v>308</v>
      </c>
      <c r="BK70" t="s">
        <v>314</v>
      </c>
      <c r="BL70" s="10">
        <v>44482</v>
      </c>
      <c r="BM70" s="10">
        <v>44482</v>
      </c>
      <c r="BN70" t="s">
        <v>315</v>
      </c>
    </row>
    <row r="71" spans="1:66" x14ac:dyDescent="0.25">
      <c r="A71">
        <v>2021</v>
      </c>
      <c r="B71" s="21" t="s">
        <v>585</v>
      </c>
      <c r="C71" s="21" t="s">
        <v>841</v>
      </c>
      <c r="D71" t="s">
        <v>149</v>
      </c>
      <c r="E71" t="s">
        <v>154</v>
      </c>
      <c r="F71" t="s">
        <v>156</v>
      </c>
      <c r="G71" t="s">
        <v>1192</v>
      </c>
      <c r="H71" t="s">
        <v>1167</v>
      </c>
      <c r="I71" s="4" t="s">
        <v>1340</v>
      </c>
      <c r="J71" t="s">
        <v>1168</v>
      </c>
      <c r="K71">
        <v>2005</v>
      </c>
      <c r="L71" t="s">
        <v>1169</v>
      </c>
      <c r="M71" t="s">
        <v>1170</v>
      </c>
      <c r="N71" t="s">
        <v>1171</v>
      </c>
      <c r="O71" t="s">
        <v>292</v>
      </c>
      <c r="P71" t="s">
        <v>1172</v>
      </c>
      <c r="Q71" t="s">
        <v>164</v>
      </c>
      <c r="R71" t="s">
        <v>1173</v>
      </c>
      <c r="S71">
        <v>208</v>
      </c>
      <c r="U71" t="s">
        <v>189</v>
      </c>
      <c r="V71" t="s">
        <v>1174</v>
      </c>
      <c r="W71" s="6">
        <v>1</v>
      </c>
      <c r="X71" s="6" t="s">
        <v>244</v>
      </c>
      <c r="Y71" s="6">
        <v>1</v>
      </c>
      <c r="Z71" s="6" t="s">
        <v>244</v>
      </c>
      <c r="AA71" s="6">
        <v>1</v>
      </c>
      <c r="AB71" t="s">
        <v>244</v>
      </c>
      <c r="AC71">
        <v>20010</v>
      </c>
      <c r="AH71" t="s">
        <v>299</v>
      </c>
      <c r="AI71" t="s">
        <v>300</v>
      </c>
      <c r="AJ71" t="s">
        <v>1192</v>
      </c>
      <c r="AK71" s="7">
        <v>44258</v>
      </c>
      <c r="AL71" s="7">
        <v>44316</v>
      </c>
      <c r="AN71">
        <v>21600</v>
      </c>
      <c r="AO71">
        <v>25056</v>
      </c>
      <c r="AR71" t="s">
        <v>304</v>
      </c>
      <c r="AS71" t="s">
        <v>292</v>
      </c>
      <c r="AT71" t="s">
        <v>305</v>
      </c>
      <c r="AU71" t="s">
        <v>1168</v>
      </c>
      <c r="AW71" s="7">
        <v>44258</v>
      </c>
      <c r="AY71" s="8" t="str">
        <f>HYPERLINK("http://transparencia.ags.gob.mx/SOPMA/2021/Arrendamientos/CSOP-007-2021.pdf")</f>
        <v>http://transparencia.ags.gob.mx/SOPMA/2021/Arrendamientos/CSOP-007-2021.pdf</v>
      </c>
      <c r="AZ71" t="s">
        <v>308</v>
      </c>
      <c r="BA71" t="s">
        <v>332</v>
      </c>
      <c r="BB71" t="s">
        <v>1175</v>
      </c>
      <c r="BC71">
        <v>2005</v>
      </c>
      <c r="BD71" t="s">
        <v>255</v>
      </c>
      <c r="BE71">
        <v>2005</v>
      </c>
      <c r="BF71" t="s">
        <v>311</v>
      </c>
      <c r="BG71" t="s">
        <v>308</v>
      </c>
      <c r="BH71" t="s">
        <v>308</v>
      </c>
      <c r="BI71" t="s">
        <v>308</v>
      </c>
      <c r="BJ71" t="s">
        <v>308</v>
      </c>
      <c r="BK71" t="s">
        <v>314</v>
      </c>
      <c r="BL71" s="10">
        <v>44482</v>
      </c>
      <c r="BM71" s="10">
        <v>44482</v>
      </c>
      <c r="BN71" t="s">
        <v>315</v>
      </c>
    </row>
    <row r="72" spans="1:66" x14ac:dyDescent="0.25">
      <c r="A72">
        <v>2021</v>
      </c>
      <c r="B72" s="21" t="s">
        <v>585</v>
      </c>
      <c r="C72" s="21" t="s">
        <v>841</v>
      </c>
      <c r="D72" t="s">
        <v>149</v>
      </c>
      <c r="E72" t="s">
        <v>154</v>
      </c>
      <c r="F72" t="s">
        <v>156</v>
      </c>
      <c r="G72" t="s">
        <v>1193</v>
      </c>
      <c r="H72" t="s">
        <v>1167</v>
      </c>
      <c r="I72" s="4" t="s">
        <v>1340</v>
      </c>
      <c r="J72" t="s">
        <v>1168</v>
      </c>
      <c r="K72">
        <v>2001</v>
      </c>
      <c r="L72" t="s">
        <v>292</v>
      </c>
      <c r="M72" t="s">
        <v>292</v>
      </c>
      <c r="N72" t="s">
        <v>292</v>
      </c>
      <c r="O72" t="s">
        <v>1178</v>
      </c>
      <c r="P72" t="s">
        <v>1179</v>
      </c>
      <c r="Q72" t="s">
        <v>183</v>
      </c>
      <c r="R72" t="s">
        <v>1180</v>
      </c>
      <c r="S72">
        <v>507</v>
      </c>
      <c r="T72" t="s">
        <v>1181</v>
      </c>
      <c r="U72" t="s">
        <v>189</v>
      </c>
      <c r="V72" t="s">
        <v>1182</v>
      </c>
      <c r="W72" s="6">
        <v>1</v>
      </c>
      <c r="X72" s="6" t="s">
        <v>244</v>
      </c>
      <c r="Y72" s="6">
        <v>1</v>
      </c>
      <c r="Z72" s="6" t="s">
        <v>244</v>
      </c>
      <c r="AA72" s="6">
        <v>1</v>
      </c>
      <c r="AB72" t="s">
        <v>244</v>
      </c>
      <c r="AC72">
        <v>20010</v>
      </c>
      <c r="AH72" t="s">
        <v>299</v>
      </c>
      <c r="AI72" t="s">
        <v>300</v>
      </c>
      <c r="AJ72" t="s">
        <v>1193</v>
      </c>
      <c r="AK72" s="7">
        <v>44258</v>
      </c>
      <c r="AL72" s="7">
        <v>44316</v>
      </c>
      <c r="AN72">
        <v>21600</v>
      </c>
      <c r="AO72">
        <v>25056</v>
      </c>
      <c r="AR72" t="s">
        <v>304</v>
      </c>
      <c r="AS72" t="s">
        <v>292</v>
      </c>
      <c r="AT72" t="s">
        <v>305</v>
      </c>
      <c r="AU72" t="s">
        <v>1168</v>
      </c>
      <c r="AW72" s="7">
        <v>44258</v>
      </c>
      <c r="AY72" s="8" t="str">
        <f>HYPERLINK("http://transparencia.ags.gob.mx/SOPMA/2021/Arrendamientos/CSOP-008-2021.pdf")</f>
        <v>http://transparencia.ags.gob.mx/SOPMA/2021/Arrendamientos/CSOP-008-2021.pdf</v>
      </c>
      <c r="AZ72" t="s">
        <v>308</v>
      </c>
      <c r="BA72" t="s">
        <v>332</v>
      </c>
      <c r="BB72" t="s">
        <v>1175</v>
      </c>
      <c r="BC72">
        <v>2001</v>
      </c>
      <c r="BD72" t="s">
        <v>255</v>
      </c>
      <c r="BE72">
        <v>2001</v>
      </c>
      <c r="BF72" t="s">
        <v>311</v>
      </c>
      <c r="BG72" t="s">
        <v>308</v>
      </c>
      <c r="BH72" t="s">
        <v>308</v>
      </c>
      <c r="BI72" t="s">
        <v>308</v>
      </c>
      <c r="BJ72" t="s">
        <v>308</v>
      </c>
      <c r="BK72" t="s">
        <v>314</v>
      </c>
      <c r="BL72" s="10">
        <v>44482</v>
      </c>
      <c r="BM72" s="10">
        <v>44482</v>
      </c>
      <c r="BN72" t="s">
        <v>315</v>
      </c>
    </row>
    <row r="73" spans="1:66" x14ac:dyDescent="0.25">
      <c r="A73">
        <v>2021</v>
      </c>
      <c r="B73" s="21" t="s">
        <v>585</v>
      </c>
      <c r="C73" s="21" t="s">
        <v>841</v>
      </c>
      <c r="D73" t="s">
        <v>149</v>
      </c>
      <c r="E73" t="s">
        <v>154</v>
      </c>
      <c r="F73" t="s">
        <v>156</v>
      </c>
      <c r="G73" t="s">
        <v>1194</v>
      </c>
      <c r="H73" t="s">
        <v>1167</v>
      </c>
      <c r="I73" s="4" t="s">
        <v>1342</v>
      </c>
      <c r="J73" t="s">
        <v>1195</v>
      </c>
      <c r="K73">
        <v>2006</v>
      </c>
      <c r="L73" t="s">
        <v>292</v>
      </c>
      <c r="M73" t="s">
        <v>292</v>
      </c>
      <c r="N73" t="s">
        <v>292</v>
      </c>
      <c r="O73" t="s">
        <v>1196</v>
      </c>
      <c r="P73" t="s">
        <v>1197</v>
      </c>
      <c r="Q73" t="s">
        <v>172</v>
      </c>
      <c r="R73" t="s">
        <v>1198</v>
      </c>
      <c r="S73">
        <v>100</v>
      </c>
      <c r="T73">
        <v>2</v>
      </c>
      <c r="U73" t="s">
        <v>189</v>
      </c>
      <c r="V73" t="s">
        <v>1199</v>
      </c>
      <c r="W73" s="6">
        <v>1</v>
      </c>
      <c r="X73" s="6" t="s">
        <v>244</v>
      </c>
      <c r="Y73" s="6">
        <v>1</v>
      </c>
      <c r="Z73" s="6" t="s">
        <v>244</v>
      </c>
      <c r="AA73" s="6">
        <v>1</v>
      </c>
      <c r="AB73" t="s">
        <v>244</v>
      </c>
      <c r="AC73">
        <v>20170</v>
      </c>
      <c r="AH73" t="s">
        <v>299</v>
      </c>
      <c r="AI73" t="s">
        <v>300</v>
      </c>
      <c r="AJ73" t="s">
        <v>1194</v>
      </c>
      <c r="AK73" s="7">
        <v>44258</v>
      </c>
      <c r="AL73" s="7">
        <v>44316</v>
      </c>
      <c r="AN73">
        <v>100000</v>
      </c>
      <c r="AO73">
        <v>116000</v>
      </c>
      <c r="AR73" t="s">
        <v>304</v>
      </c>
      <c r="AS73" t="s">
        <v>292</v>
      </c>
      <c r="AT73" t="s">
        <v>305</v>
      </c>
      <c r="AU73" t="s">
        <v>1195</v>
      </c>
      <c r="AW73" s="7">
        <v>44258</v>
      </c>
      <c r="AY73" s="8" t="str">
        <f>HYPERLINK("http://transparencia.ags.gob.mx/SOPMA/2021/Arrendamientos/CSOP-009-2021.pdf")</f>
        <v>http://transparencia.ags.gob.mx/SOPMA/2021/Arrendamientos/CSOP-009-2021.pdf</v>
      </c>
      <c r="AZ73" t="s">
        <v>308</v>
      </c>
      <c r="BA73" t="s">
        <v>332</v>
      </c>
      <c r="BB73" t="s">
        <v>1175</v>
      </c>
      <c r="BC73">
        <v>2006</v>
      </c>
      <c r="BD73" t="s">
        <v>255</v>
      </c>
      <c r="BE73">
        <v>2006</v>
      </c>
      <c r="BF73" t="s">
        <v>311</v>
      </c>
      <c r="BG73" t="s">
        <v>308</v>
      </c>
      <c r="BH73" t="s">
        <v>308</v>
      </c>
      <c r="BI73" t="s">
        <v>308</v>
      </c>
      <c r="BJ73" t="s">
        <v>308</v>
      </c>
      <c r="BK73" t="s">
        <v>314</v>
      </c>
      <c r="BL73" s="10">
        <v>44482</v>
      </c>
      <c r="BM73" s="10">
        <v>44482</v>
      </c>
      <c r="BN73" t="s">
        <v>315</v>
      </c>
    </row>
    <row r="74" spans="1:66" x14ac:dyDescent="0.25">
      <c r="A74">
        <v>2021</v>
      </c>
      <c r="B74" s="21" t="s">
        <v>585</v>
      </c>
      <c r="C74" s="21" t="s">
        <v>841</v>
      </c>
      <c r="D74" t="s">
        <v>149</v>
      </c>
      <c r="E74" t="s">
        <v>154</v>
      </c>
      <c r="F74" t="s">
        <v>156</v>
      </c>
      <c r="G74" t="s">
        <v>1200</v>
      </c>
      <c r="H74" t="s">
        <v>1167</v>
      </c>
      <c r="I74" s="4" t="s">
        <v>1340</v>
      </c>
      <c r="J74" t="s">
        <v>1168</v>
      </c>
      <c r="K74">
        <v>2005</v>
      </c>
      <c r="L74" t="s">
        <v>1169</v>
      </c>
      <c r="M74" t="s">
        <v>1170</v>
      </c>
      <c r="N74" t="s">
        <v>1171</v>
      </c>
      <c r="O74" t="s">
        <v>292</v>
      </c>
      <c r="P74" t="s">
        <v>1172</v>
      </c>
      <c r="Q74" t="s">
        <v>164</v>
      </c>
      <c r="R74" t="s">
        <v>1173</v>
      </c>
      <c r="S74">
        <v>208</v>
      </c>
      <c r="U74" t="s">
        <v>189</v>
      </c>
      <c r="V74" t="s">
        <v>1174</v>
      </c>
      <c r="W74" s="6">
        <v>1</v>
      </c>
      <c r="X74" s="6" t="s">
        <v>244</v>
      </c>
      <c r="Y74" s="6">
        <v>1</v>
      </c>
      <c r="Z74" s="6" t="s">
        <v>244</v>
      </c>
      <c r="AA74" s="6">
        <v>1</v>
      </c>
      <c r="AB74" t="s">
        <v>244</v>
      </c>
      <c r="AC74">
        <v>20010</v>
      </c>
      <c r="AH74" t="s">
        <v>299</v>
      </c>
      <c r="AI74" t="s">
        <v>300</v>
      </c>
      <c r="AJ74" t="s">
        <v>1200</v>
      </c>
      <c r="AK74" s="7">
        <v>44263</v>
      </c>
      <c r="AL74" s="7">
        <v>44316</v>
      </c>
      <c r="AN74">
        <v>21600</v>
      </c>
      <c r="AO74">
        <v>25056</v>
      </c>
      <c r="AR74" t="s">
        <v>304</v>
      </c>
      <c r="AS74" t="s">
        <v>292</v>
      </c>
      <c r="AT74" t="s">
        <v>305</v>
      </c>
      <c r="AU74" t="s">
        <v>1168</v>
      </c>
      <c r="AW74" s="7">
        <v>44263</v>
      </c>
      <c r="AY74" s="8" t="str">
        <f>HYPERLINK("http://transparencia.ags.gob.mx/SOPMA/2021/Arrendamientos/CSOP-010-2021.pdf")</f>
        <v>http://transparencia.ags.gob.mx/SOPMA/2021/Arrendamientos/CSOP-010-2021.pdf</v>
      </c>
      <c r="AZ74" t="s">
        <v>308</v>
      </c>
      <c r="BA74" t="s">
        <v>332</v>
      </c>
      <c r="BB74" t="s">
        <v>1175</v>
      </c>
      <c r="BC74">
        <v>2005</v>
      </c>
      <c r="BD74" t="s">
        <v>255</v>
      </c>
      <c r="BE74">
        <v>2005</v>
      </c>
      <c r="BF74" t="s">
        <v>311</v>
      </c>
      <c r="BG74" t="s">
        <v>308</v>
      </c>
      <c r="BH74" t="s">
        <v>308</v>
      </c>
      <c r="BI74" t="s">
        <v>308</v>
      </c>
      <c r="BJ74" t="s">
        <v>308</v>
      </c>
      <c r="BK74" t="s">
        <v>314</v>
      </c>
      <c r="BL74" s="10">
        <v>44482</v>
      </c>
      <c r="BM74" s="10">
        <v>44482</v>
      </c>
      <c r="BN74" t="s">
        <v>315</v>
      </c>
    </row>
    <row r="75" spans="1:66" x14ac:dyDescent="0.25">
      <c r="A75">
        <v>2021</v>
      </c>
      <c r="B75" s="21" t="s">
        <v>585</v>
      </c>
      <c r="C75" s="21" t="s">
        <v>841</v>
      </c>
      <c r="D75" t="s">
        <v>149</v>
      </c>
      <c r="E75" t="s">
        <v>154</v>
      </c>
      <c r="F75" t="s">
        <v>156</v>
      </c>
      <c r="G75" t="s">
        <v>1201</v>
      </c>
      <c r="H75" t="s">
        <v>1167</v>
      </c>
      <c r="I75" s="4" t="s">
        <v>1344</v>
      </c>
      <c r="J75" t="s">
        <v>1202</v>
      </c>
      <c r="K75">
        <v>2004</v>
      </c>
      <c r="L75" t="s">
        <v>292</v>
      </c>
      <c r="M75" t="s">
        <v>292</v>
      </c>
      <c r="N75" t="s">
        <v>292</v>
      </c>
      <c r="O75" t="s">
        <v>1203</v>
      </c>
      <c r="P75" t="s">
        <v>1204</v>
      </c>
      <c r="Q75" t="s">
        <v>183</v>
      </c>
      <c r="R75" t="s">
        <v>1205</v>
      </c>
      <c r="S75">
        <v>903</v>
      </c>
      <c r="U75" t="s">
        <v>189</v>
      </c>
      <c r="V75" t="s">
        <v>1206</v>
      </c>
      <c r="W75" s="6">
        <v>1</v>
      </c>
      <c r="X75" s="6" t="s">
        <v>244</v>
      </c>
      <c r="Y75" s="6">
        <v>1</v>
      </c>
      <c r="Z75" s="6" t="s">
        <v>244</v>
      </c>
      <c r="AA75" s="6">
        <v>1</v>
      </c>
      <c r="AB75" t="s">
        <v>244</v>
      </c>
      <c r="AC75">
        <v>20280</v>
      </c>
      <c r="AH75" t="s">
        <v>299</v>
      </c>
      <c r="AI75" t="s">
        <v>300</v>
      </c>
      <c r="AJ75" t="s">
        <v>1201</v>
      </c>
      <c r="AK75" s="7">
        <v>44274</v>
      </c>
      <c r="AL75" s="7">
        <v>44316</v>
      </c>
      <c r="AN75">
        <v>64000</v>
      </c>
      <c r="AO75">
        <v>74240</v>
      </c>
      <c r="AR75" t="s">
        <v>304</v>
      </c>
      <c r="AS75" t="s">
        <v>292</v>
      </c>
      <c r="AT75" t="s">
        <v>305</v>
      </c>
      <c r="AU75" t="s">
        <v>1202</v>
      </c>
      <c r="AW75" s="7">
        <v>44274</v>
      </c>
      <c r="AY75" s="8" t="str">
        <f>HYPERLINK("http://transparencia.ags.gob.mx/SOPMA/2021/Arrendamientos/CSOP-011-2021.pdf")</f>
        <v>http://transparencia.ags.gob.mx/SOPMA/2021/Arrendamientos/CSOP-011-2021.pdf</v>
      </c>
      <c r="AZ75" t="s">
        <v>308</v>
      </c>
      <c r="BA75" t="s">
        <v>332</v>
      </c>
      <c r="BB75" t="s">
        <v>1175</v>
      </c>
      <c r="BC75">
        <v>2004</v>
      </c>
      <c r="BD75" t="s">
        <v>255</v>
      </c>
      <c r="BE75">
        <v>2004</v>
      </c>
      <c r="BF75" t="s">
        <v>311</v>
      </c>
      <c r="BG75" t="s">
        <v>308</v>
      </c>
      <c r="BH75" t="s">
        <v>308</v>
      </c>
      <c r="BI75" t="s">
        <v>308</v>
      </c>
      <c r="BJ75" t="s">
        <v>308</v>
      </c>
      <c r="BK75" t="s">
        <v>314</v>
      </c>
      <c r="BL75" s="10">
        <v>44482</v>
      </c>
      <c r="BM75" s="10">
        <v>44482</v>
      </c>
      <c r="BN75" t="s">
        <v>315</v>
      </c>
    </row>
    <row r="76" spans="1:66" x14ac:dyDescent="0.25">
      <c r="A76">
        <v>2021</v>
      </c>
      <c r="B76" s="21" t="s">
        <v>585</v>
      </c>
      <c r="C76" s="21" t="s">
        <v>841</v>
      </c>
      <c r="D76" t="s">
        <v>149</v>
      </c>
      <c r="E76" t="s">
        <v>154</v>
      </c>
      <c r="F76" t="s">
        <v>156</v>
      </c>
      <c r="G76" t="s">
        <v>1207</v>
      </c>
      <c r="H76" t="s">
        <v>1167</v>
      </c>
      <c r="I76" s="4" t="s">
        <v>1344</v>
      </c>
      <c r="J76" t="s">
        <v>1185</v>
      </c>
      <c r="K76">
        <v>2002</v>
      </c>
      <c r="L76" t="s">
        <v>1208</v>
      </c>
      <c r="M76" t="s">
        <v>1170</v>
      </c>
      <c r="N76" t="s">
        <v>1209</v>
      </c>
      <c r="O76" t="s">
        <v>292</v>
      </c>
      <c r="P76" t="s">
        <v>1210</v>
      </c>
      <c r="Q76" t="s">
        <v>183</v>
      </c>
      <c r="R76" t="s">
        <v>1211</v>
      </c>
      <c r="S76">
        <v>105</v>
      </c>
      <c r="T76">
        <v>49</v>
      </c>
      <c r="U76" t="s">
        <v>189</v>
      </c>
      <c r="V76" t="s">
        <v>1212</v>
      </c>
      <c r="W76" s="6">
        <v>1</v>
      </c>
      <c r="X76" s="6" t="s">
        <v>244</v>
      </c>
      <c r="Y76" s="6">
        <v>1</v>
      </c>
      <c r="Z76" s="6" t="s">
        <v>244</v>
      </c>
      <c r="AA76" s="6">
        <v>1</v>
      </c>
      <c r="AB76" t="s">
        <v>244</v>
      </c>
      <c r="AC76">
        <v>20200</v>
      </c>
      <c r="AH76" t="s">
        <v>299</v>
      </c>
      <c r="AI76" t="s">
        <v>300</v>
      </c>
      <c r="AJ76" t="s">
        <v>1207</v>
      </c>
      <c r="AK76" s="7">
        <v>44293</v>
      </c>
      <c r="AL76" s="7">
        <v>44316</v>
      </c>
      <c r="AN76">
        <v>18000</v>
      </c>
      <c r="AO76">
        <v>20880</v>
      </c>
      <c r="AR76" t="s">
        <v>304</v>
      </c>
      <c r="AS76" t="s">
        <v>292</v>
      </c>
      <c r="AT76" t="s">
        <v>305</v>
      </c>
      <c r="AU76" t="s">
        <v>1185</v>
      </c>
      <c r="AW76" s="7">
        <v>44293</v>
      </c>
      <c r="AY76" s="8" t="str">
        <f>HYPERLINK("http://transparencia.ags.gob.mx/SOPMA/2021/Arrendamientos/CSOP-012-2021.pdf")</f>
        <v>http://transparencia.ags.gob.mx/SOPMA/2021/Arrendamientos/CSOP-012-2021.pdf</v>
      </c>
      <c r="AZ76" t="s">
        <v>308</v>
      </c>
      <c r="BA76" t="s">
        <v>332</v>
      </c>
      <c r="BB76" t="s">
        <v>1175</v>
      </c>
      <c r="BC76">
        <v>2002</v>
      </c>
      <c r="BD76" t="s">
        <v>255</v>
      </c>
      <c r="BE76">
        <v>2002</v>
      </c>
      <c r="BF76" t="s">
        <v>311</v>
      </c>
      <c r="BG76" t="s">
        <v>308</v>
      </c>
      <c r="BH76" t="s">
        <v>308</v>
      </c>
      <c r="BI76" t="s">
        <v>308</v>
      </c>
      <c r="BJ76" t="s">
        <v>308</v>
      </c>
      <c r="BK76" t="s">
        <v>314</v>
      </c>
      <c r="BL76" s="10">
        <v>44482</v>
      </c>
      <c r="BM76" s="10">
        <v>44482</v>
      </c>
      <c r="BN76" t="s">
        <v>315</v>
      </c>
    </row>
    <row r="77" spans="1:66" x14ac:dyDescent="0.25">
      <c r="A77">
        <v>2021</v>
      </c>
      <c r="B77" s="21" t="s">
        <v>585</v>
      </c>
      <c r="C77" s="21" t="s">
        <v>841</v>
      </c>
      <c r="D77" t="s">
        <v>149</v>
      </c>
      <c r="E77" t="s">
        <v>154</v>
      </c>
      <c r="F77" t="s">
        <v>156</v>
      </c>
      <c r="G77" t="s">
        <v>1213</v>
      </c>
      <c r="H77" t="s">
        <v>1167</v>
      </c>
      <c r="I77" s="4" t="s">
        <v>1344</v>
      </c>
      <c r="J77" t="s">
        <v>1214</v>
      </c>
      <c r="K77">
        <v>2005</v>
      </c>
      <c r="L77" t="s">
        <v>1169</v>
      </c>
      <c r="M77" t="s">
        <v>1170</v>
      </c>
      <c r="N77" t="s">
        <v>1171</v>
      </c>
      <c r="O77" t="s">
        <v>292</v>
      </c>
      <c r="P77" t="s">
        <v>1172</v>
      </c>
      <c r="Q77" t="s">
        <v>164</v>
      </c>
      <c r="R77" t="s">
        <v>1173</v>
      </c>
      <c r="S77">
        <v>208</v>
      </c>
      <c r="U77" t="s">
        <v>189</v>
      </c>
      <c r="V77" t="s">
        <v>1174</v>
      </c>
      <c r="W77" s="6">
        <v>1</v>
      </c>
      <c r="X77" s="6" t="s">
        <v>244</v>
      </c>
      <c r="Y77" s="6">
        <v>1</v>
      </c>
      <c r="Z77" s="6" t="s">
        <v>244</v>
      </c>
      <c r="AA77" s="6">
        <v>1</v>
      </c>
      <c r="AB77" t="s">
        <v>244</v>
      </c>
      <c r="AC77">
        <v>20010</v>
      </c>
      <c r="AH77" t="s">
        <v>299</v>
      </c>
      <c r="AI77" t="s">
        <v>300</v>
      </c>
      <c r="AJ77" t="s">
        <v>1213</v>
      </c>
      <c r="AK77" s="7">
        <v>44293</v>
      </c>
      <c r="AL77" s="7">
        <v>44316</v>
      </c>
      <c r="AN77">
        <v>82500</v>
      </c>
      <c r="AO77">
        <v>95700</v>
      </c>
      <c r="AR77" t="s">
        <v>304</v>
      </c>
      <c r="AS77" t="s">
        <v>292</v>
      </c>
      <c r="AT77" t="s">
        <v>305</v>
      </c>
      <c r="AU77" t="s">
        <v>1214</v>
      </c>
      <c r="AW77" s="7">
        <v>44293</v>
      </c>
      <c r="AY77" s="8" t="str">
        <f>HYPERLINK("http://transparencia.ags.gob.mx/SOPMA/2021/Arrendamientos/CSOP-013-2021.pdf")</f>
        <v>http://transparencia.ags.gob.mx/SOPMA/2021/Arrendamientos/CSOP-013-2021.pdf</v>
      </c>
      <c r="AZ77" t="s">
        <v>308</v>
      </c>
      <c r="BA77" t="s">
        <v>332</v>
      </c>
      <c r="BB77" t="s">
        <v>1175</v>
      </c>
      <c r="BC77">
        <v>2005</v>
      </c>
      <c r="BD77" t="s">
        <v>255</v>
      </c>
      <c r="BE77">
        <v>2005</v>
      </c>
      <c r="BF77" t="s">
        <v>311</v>
      </c>
      <c r="BG77" t="s">
        <v>308</v>
      </c>
      <c r="BH77" t="s">
        <v>308</v>
      </c>
      <c r="BI77" t="s">
        <v>308</v>
      </c>
      <c r="BJ77" t="s">
        <v>308</v>
      </c>
      <c r="BK77" t="s">
        <v>314</v>
      </c>
      <c r="BL77" s="10">
        <v>44482</v>
      </c>
      <c r="BM77" s="10">
        <v>44482</v>
      </c>
      <c r="BN77" t="s">
        <v>315</v>
      </c>
    </row>
    <row r="78" spans="1:66" x14ac:dyDescent="0.25">
      <c r="A78">
        <v>2021</v>
      </c>
      <c r="B78" s="21" t="s">
        <v>585</v>
      </c>
      <c r="C78" s="21" t="s">
        <v>841</v>
      </c>
      <c r="D78" t="s">
        <v>149</v>
      </c>
      <c r="E78" t="s">
        <v>154</v>
      </c>
      <c r="F78" t="s">
        <v>156</v>
      </c>
      <c r="G78" t="s">
        <v>1215</v>
      </c>
      <c r="H78" t="s">
        <v>1167</v>
      </c>
      <c r="I78" s="4" t="s">
        <v>1344</v>
      </c>
      <c r="J78" t="s">
        <v>1185</v>
      </c>
      <c r="K78">
        <v>2005</v>
      </c>
      <c r="L78" t="s">
        <v>1169</v>
      </c>
      <c r="M78" t="s">
        <v>1170</v>
      </c>
      <c r="N78" t="s">
        <v>1171</v>
      </c>
      <c r="O78" t="s">
        <v>292</v>
      </c>
      <c r="P78" t="s">
        <v>1172</v>
      </c>
      <c r="Q78" t="s">
        <v>164</v>
      </c>
      <c r="R78" t="s">
        <v>1173</v>
      </c>
      <c r="S78">
        <v>208</v>
      </c>
      <c r="U78" t="s">
        <v>189</v>
      </c>
      <c r="V78" t="s">
        <v>1174</v>
      </c>
      <c r="W78" s="6">
        <v>1</v>
      </c>
      <c r="X78" s="6" t="s">
        <v>244</v>
      </c>
      <c r="Y78" s="6">
        <v>1</v>
      </c>
      <c r="Z78" s="6" t="s">
        <v>244</v>
      </c>
      <c r="AA78" s="6">
        <v>1</v>
      </c>
      <c r="AB78" t="s">
        <v>244</v>
      </c>
      <c r="AC78">
        <v>20010</v>
      </c>
      <c r="AH78" t="s">
        <v>299</v>
      </c>
      <c r="AI78" t="s">
        <v>300</v>
      </c>
      <c r="AJ78" t="s">
        <v>1215</v>
      </c>
      <c r="AK78" s="7">
        <v>44293</v>
      </c>
      <c r="AL78" s="7">
        <v>44316</v>
      </c>
      <c r="AN78">
        <v>18000</v>
      </c>
      <c r="AO78">
        <v>20880</v>
      </c>
      <c r="AR78" t="s">
        <v>304</v>
      </c>
      <c r="AS78" t="s">
        <v>292</v>
      </c>
      <c r="AT78" t="s">
        <v>305</v>
      </c>
      <c r="AU78" t="s">
        <v>1185</v>
      </c>
      <c r="AW78" s="7">
        <v>44293</v>
      </c>
      <c r="AY78" s="8" t="str">
        <f>HYPERLINK("http://transparencia.ags.gob.mx/SOPMA/2021/Arrendamientos/CSOP-014-2021.pdf")</f>
        <v>http://transparencia.ags.gob.mx/SOPMA/2021/Arrendamientos/CSOP-014-2021.pdf</v>
      </c>
      <c r="AZ78" t="s">
        <v>308</v>
      </c>
      <c r="BA78" t="s">
        <v>332</v>
      </c>
      <c r="BB78" t="s">
        <v>1175</v>
      </c>
      <c r="BC78">
        <v>2005</v>
      </c>
      <c r="BD78" t="s">
        <v>255</v>
      </c>
      <c r="BE78">
        <v>2005</v>
      </c>
      <c r="BF78" t="s">
        <v>311</v>
      </c>
      <c r="BG78" t="s">
        <v>308</v>
      </c>
      <c r="BH78" t="s">
        <v>308</v>
      </c>
      <c r="BI78" t="s">
        <v>308</v>
      </c>
      <c r="BJ78" t="s">
        <v>308</v>
      </c>
      <c r="BK78" t="s">
        <v>314</v>
      </c>
      <c r="BL78" s="10">
        <v>44482</v>
      </c>
      <c r="BM78" s="10">
        <v>44482</v>
      </c>
      <c r="BN78" t="s">
        <v>315</v>
      </c>
    </row>
    <row r="79" spans="1:66" x14ac:dyDescent="0.25">
      <c r="A79">
        <v>2021</v>
      </c>
      <c r="B79" s="21" t="s">
        <v>585</v>
      </c>
      <c r="C79" s="21" t="s">
        <v>841</v>
      </c>
      <c r="D79" t="s">
        <v>149</v>
      </c>
      <c r="E79" t="s">
        <v>154</v>
      </c>
      <c r="F79" t="s">
        <v>156</v>
      </c>
      <c r="G79" t="s">
        <v>1216</v>
      </c>
      <c r="H79" t="s">
        <v>1167</v>
      </c>
      <c r="I79" s="4" t="s">
        <v>1344</v>
      </c>
      <c r="J79" t="s">
        <v>1217</v>
      </c>
      <c r="K79">
        <v>2005</v>
      </c>
      <c r="L79" t="s">
        <v>1169</v>
      </c>
      <c r="M79" t="s">
        <v>1170</v>
      </c>
      <c r="N79" t="s">
        <v>1171</v>
      </c>
      <c r="O79" t="s">
        <v>292</v>
      </c>
      <c r="P79" t="s">
        <v>1172</v>
      </c>
      <c r="Q79" t="s">
        <v>164</v>
      </c>
      <c r="R79" t="s">
        <v>1173</v>
      </c>
      <c r="S79">
        <v>208</v>
      </c>
      <c r="U79" t="s">
        <v>189</v>
      </c>
      <c r="V79" t="s">
        <v>1174</v>
      </c>
      <c r="W79" s="6">
        <v>1</v>
      </c>
      <c r="X79" s="6" t="s">
        <v>244</v>
      </c>
      <c r="Y79" s="6">
        <v>1</v>
      </c>
      <c r="Z79" s="6" t="s">
        <v>244</v>
      </c>
      <c r="AA79" s="6">
        <v>1</v>
      </c>
      <c r="AB79" t="s">
        <v>244</v>
      </c>
      <c r="AC79">
        <v>20010</v>
      </c>
      <c r="AH79" t="s">
        <v>299</v>
      </c>
      <c r="AI79" t="s">
        <v>300</v>
      </c>
      <c r="AJ79" t="s">
        <v>1216</v>
      </c>
      <c r="AK79" s="7">
        <v>44293</v>
      </c>
      <c r="AL79" s="7">
        <v>44316</v>
      </c>
      <c r="AN79">
        <v>27000</v>
      </c>
      <c r="AO79">
        <v>31320</v>
      </c>
      <c r="AR79" t="s">
        <v>304</v>
      </c>
      <c r="AS79" t="s">
        <v>292</v>
      </c>
      <c r="AT79" t="s">
        <v>305</v>
      </c>
      <c r="AU79" t="s">
        <v>1217</v>
      </c>
      <c r="AW79" s="7">
        <v>44293</v>
      </c>
      <c r="AY79" s="8" t="str">
        <f>HYPERLINK("http://transparencia.ags.gob.mx/SOPMA/2021/Arrendamientos/CSOP-015-2021.pdf")</f>
        <v>http://transparencia.ags.gob.mx/SOPMA/2021/Arrendamientos/CSOP-015-2021.pdf</v>
      </c>
      <c r="AZ79" t="s">
        <v>308</v>
      </c>
      <c r="BA79" t="s">
        <v>332</v>
      </c>
      <c r="BB79" t="s">
        <v>1175</v>
      </c>
      <c r="BC79">
        <v>2005</v>
      </c>
      <c r="BD79" t="s">
        <v>255</v>
      </c>
      <c r="BE79">
        <v>2005</v>
      </c>
      <c r="BF79" t="s">
        <v>311</v>
      </c>
      <c r="BG79" t="s">
        <v>308</v>
      </c>
      <c r="BH79" t="s">
        <v>308</v>
      </c>
      <c r="BI79" t="s">
        <v>308</v>
      </c>
      <c r="BJ79" t="s">
        <v>308</v>
      </c>
      <c r="BK79" t="s">
        <v>314</v>
      </c>
      <c r="BL79" s="10">
        <v>44482</v>
      </c>
      <c r="BM79" s="10">
        <v>44482</v>
      </c>
      <c r="BN79" t="s">
        <v>315</v>
      </c>
    </row>
    <row r="80" spans="1:66" x14ac:dyDescent="0.25">
      <c r="A80">
        <v>2021</v>
      </c>
      <c r="B80" s="21" t="s">
        <v>585</v>
      </c>
      <c r="C80" s="21" t="s">
        <v>841</v>
      </c>
      <c r="D80" t="s">
        <v>149</v>
      </c>
      <c r="E80" t="s">
        <v>154</v>
      </c>
      <c r="F80" t="s">
        <v>156</v>
      </c>
      <c r="G80" t="s">
        <v>1218</v>
      </c>
      <c r="H80" t="s">
        <v>1167</v>
      </c>
      <c r="I80" s="4" t="s">
        <v>1343</v>
      </c>
      <c r="J80" t="s">
        <v>1202</v>
      </c>
      <c r="K80">
        <v>2004</v>
      </c>
      <c r="L80" t="s">
        <v>292</v>
      </c>
      <c r="M80" t="s">
        <v>292</v>
      </c>
      <c r="N80" t="s">
        <v>292</v>
      </c>
      <c r="O80" t="s">
        <v>1203</v>
      </c>
      <c r="P80" t="s">
        <v>1204</v>
      </c>
      <c r="Q80" t="s">
        <v>183</v>
      </c>
      <c r="R80" t="s">
        <v>1205</v>
      </c>
      <c r="S80">
        <v>903</v>
      </c>
      <c r="U80" t="s">
        <v>189</v>
      </c>
      <c r="V80" t="s">
        <v>1206</v>
      </c>
      <c r="W80" s="6">
        <v>1</v>
      </c>
      <c r="X80" s="6" t="s">
        <v>244</v>
      </c>
      <c r="Y80" s="6">
        <v>1</v>
      </c>
      <c r="Z80" s="6" t="s">
        <v>244</v>
      </c>
      <c r="AA80" s="6">
        <v>1</v>
      </c>
      <c r="AB80" t="s">
        <v>244</v>
      </c>
      <c r="AC80">
        <v>20280</v>
      </c>
      <c r="AH80" t="s">
        <v>299</v>
      </c>
      <c r="AI80" t="s">
        <v>300</v>
      </c>
      <c r="AJ80" t="s">
        <v>1218</v>
      </c>
      <c r="AK80" s="7">
        <v>44293</v>
      </c>
      <c r="AL80" s="7">
        <v>44316</v>
      </c>
      <c r="AN80">
        <v>64000</v>
      </c>
      <c r="AO80">
        <v>74240</v>
      </c>
      <c r="AR80" t="s">
        <v>304</v>
      </c>
      <c r="AS80" t="s">
        <v>292</v>
      </c>
      <c r="AT80" t="s">
        <v>305</v>
      </c>
      <c r="AU80" t="s">
        <v>1202</v>
      </c>
      <c r="AW80" s="7">
        <v>44293</v>
      </c>
      <c r="AY80" s="8" t="str">
        <f>HYPERLINK("http://transparencia.ags.gob.mx/SOPMA/2021/Arrendamientos/CSOP-016-2021.pdf")</f>
        <v>http://transparencia.ags.gob.mx/SOPMA/2021/Arrendamientos/CSOP-016-2021.pdf</v>
      </c>
      <c r="AZ80" t="s">
        <v>308</v>
      </c>
      <c r="BA80" t="s">
        <v>332</v>
      </c>
      <c r="BB80" t="s">
        <v>1175</v>
      </c>
      <c r="BC80">
        <v>2004</v>
      </c>
      <c r="BD80" t="s">
        <v>255</v>
      </c>
      <c r="BE80">
        <v>2004</v>
      </c>
      <c r="BF80" t="s">
        <v>311</v>
      </c>
      <c r="BG80" t="s">
        <v>308</v>
      </c>
      <c r="BH80" t="s">
        <v>308</v>
      </c>
      <c r="BI80" t="s">
        <v>308</v>
      </c>
      <c r="BJ80" t="s">
        <v>308</v>
      </c>
      <c r="BK80" t="s">
        <v>314</v>
      </c>
      <c r="BL80" s="10">
        <v>44482</v>
      </c>
      <c r="BM80" s="10">
        <v>44482</v>
      </c>
      <c r="BN80" t="s">
        <v>315</v>
      </c>
    </row>
    <row r="81" spans="1:66" x14ac:dyDescent="0.25">
      <c r="A81">
        <v>2021</v>
      </c>
      <c r="B81" s="21" t="s">
        <v>585</v>
      </c>
      <c r="C81" s="21" t="s">
        <v>841</v>
      </c>
      <c r="D81" t="s">
        <v>149</v>
      </c>
      <c r="E81" t="s">
        <v>154</v>
      </c>
      <c r="F81" t="s">
        <v>156</v>
      </c>
      <c r="G81" t="s">
        <v>1227</v>
      </c>
      <c r="H81" t="s">
        <v>1167</v>
      </c>
      <c r="I81" s="4" t="s">
        <v>1340</v>
      </c>
      <c r="J81" t="s">
        <v>1168</v>
      </c>
      <c r="K81">
        <v>2005</v>
      </c>
      <c r="L81" t="s">
        <v>1169</v>
      </c>
      <c r="M81" t="s">
        <v>1170</v>
      </c>
      <c r="N81" t="s">
        <v>1171</v>
      </c>
      <c r="O81" t="s">
        <v>292</v>
      </c>
      <c r="P81" t="s">
        <v>1172</v>
      </c>
      <c r="Q81" t="s">
        <v>164</v>
      </c>
      <c r="R81" t="s">
        <v>1173</v>
      </c>
      <c r="S81">
        <v>208</v>
      </c>
      <c r="U81" t="s">
        <v>189</v>
      </c>
      <c r="V81" t="s">
        <v>1174</v>
      </c>
      <c r="W81" s="6">
        <v>1</v>
      </c>
      <c r="X81" s="6" t="s">
        <v>244</v>
      </c>
      <c r="Y81" s="6">
        <v>1</v>
      </c>
      <c r="Z81" s="6" t="s">
        <v>244</v>
      </c>
      <c r="AA81" s="6">
        <v>1</v>
      </c>
      <c r="AB81" t="s">
        <v>244</v>
      </c>
      <c r="AC81">
        <v>20010</v>
      </c>
      <c r="AH81" t="s">
        <v>299</v>
      </c>
      <c r="AI81" t="s">
        <v>300</v>
      </c>
      <c r="AJ81" t="s">
        <v>1227</v>
      </c>
      <c r="AK81" s="7">
        <v>44308</v>
      </c>
      <c r="AL81" s="7">
        <v>44310</v>
      </c>
      <c r="AN81">
        <v>21600</v>
      </c>
      <c r="AO81">
        <v>25056</v>
      </c>
      <c r="AR81" t="s">
        <v>304</v>
      </c>
      <c r="AS81" t="s">
        <v>292</v>
      </c>
      <c r="AT81" t="s">
        <v>305</v>
      </c>
      <c r="AU81" t="s">
        <v>1168</v>
      </c>
      <c r="AW81" s="7">
        <v>44308</v>
      </c>
      <c r="AY81" s="8" t="str">
        <f>HYPERLINK("http://transparencia.ags.gob.mx/SOPMA/2021/Arrendamientos/CSOP-017-2021.pdf")</f>
        <v>http://transparencia.ags.gob.mx/SOPMA/2021/Arrendamientos/CSOP-017-2021.pdf</v>
      </c>
      <c r="AZ81" t="s">
        <v>308</v>
      </c>
      <c r="BA81" t="s">
        <v>332</v>
      </c>
      <c r="BB81" t="s">
        <v>1175</v>
      </c>
      <c r="BC81">
        <v>2005</v>
      </c>
      <c r="BD81" t="s">
        <v>255</v>
      </c>
      <c r="BE81">
        <v>2005</v>
      </c>
      <c r="BF81" t="s">
        <v>311</v>
      </c>
      <c r="BG81" t="s">
        <v>308</v>
      </c>
      <c r="BH81" t="s">
        <v>308</v>
      </c>
      <c r="BI81" t="s">
        <v>308</v>
      </c>
      <c r="BJ81" t="s">
        <v>308</v>
      </c>
      <c r="BK81" t="s">
        <v>314</v>
      </c>
      <c r="BL81" s="10">
        <v>44482</v>
      </c>
      <c r="BM81" s="10">
        <v>44482</v>
      </c>
      <c r="BN81" t="s">
        <v>315</v>
      </c>
    </row>
    <row r="82" spans="1:66" x14ac:dyDescent="0.25">
      <c r="A82">
        <v>2021</v>
      </c>
      <c r="B82" s="21" t="s">
        <v>585</v>
      </c>
      <c r="C82" s="21" t="s">
        <v>841</v>
      </c>
      <c r="D82" t="s">
        <v>149</v>
      </c>
      <c r="E82" t="s">
        <v>154</v>
      </c>
      <c r="F82" t="s">
        <v>156</v>
      </c>
      <c r="G82" t="s">
        <v>1228</v>
      </c>
      <c r="H82" t="s">
        <v>1167</v>
      </c>
      <c r="I82" s="4" t="s">
        <v>1344</v>
      </c>
      <c r="J82" t="s">
        <v>1168</v>
      </c>
      <c r="K82">
        <v>2005</v>
      </c>
      <c r="L82" t="s">
        <v>1169</v>
      </c>
      <c r="M82" t="s">
        <v>1170</v>
      </c>
      <c r="N82" t="s">
        <v>1171</v>
      </c>
      <c r="O82" t="s">
        <v>292</v>
      </c>
      <c r="P82" t="s">
        <v>1172</v>
      </c>
      <c r="Q82" t="s">
        <v>164</v>
      </c>
      <c r="R82" t="s">
        <v>1173</v>
      </c>
      <c r="S82">
        <v>208</v>
      </c>
      <c r="U82" t="s">
        <v>189</v>
      </c>
      <c r="V82" t="s">
        <v>1174</v>
      </c>
      <c r="W82" s="6">
        <v>1</v>
      </c>
      <c r="X82" s="6" t="s">
        <v>244</v>
      </c>
      <c r="Y82" s="6">
        <v>1</v>
      </c>
      <c r="Z82" s="6" t="s">
        <v>244</v>
      </c>
      <c r="AA82" s="6">
        <v>1</v>
      </c>
      <c r="AB82" t="s">
        <v>244</v>
      </c>
      <c r="AC82">
        <v>20010</v>
      </c>
      <c r="AH82" t="s">
        <v>299</v>
      </c>
      <c r="AI82" t="s">
        <v>300</v>
      </c>
      <c r="AJ82" t="s">
        <v>1228</v>
      </c>
      <c r="AK82" s="7">
        <v>44308</v>
      </c>
      <c r="AL82" s="7">
        <v>44310</v>
      </c>
      <c r="AN82">
        <v>21600</v>
      </c>
      <c r="AO82">
        <v>25056</v>
      </c>
      <c r="AR82" t="s">
        <v>304</v>
      </c>
      <c r="AS82" t="s">
        <v>292</v>
      </c>
      <c r="AT82" t="s">
        <v>305</v>
      </c>
      <c r="AU82" t="s">
        <v>1168</v>
      </c>
      <c r="AW82" s="7">
        <v>44308</v>
      </c>
      <c r="AY82" s="8" t="str">
        <f>HYPERLINK("http://transparencia.ags.gob.mx/SOPMA/2021/Arrendamientos/CSOP-018-2021.pdf")</f>
        <v>http://transparencia.ags.gob.mx/SOPMA/2021/Arrendamientos/CSOP-018-2021.pdf</v>
      </c>
      <c r="AZ82" t="s">
        <v>308</v>
      </c>
      <c r="BA82" t="s">
        <v>332</v>
      </c>
      <c r="BB82" t="s">
        <v>1175</v>
      </c>
      <c r="BC82">
        <v>2005</v>
      </c>
      <c r="BD82" t="s">
        <v>255</v>
      </c>
      <c r="BE82">
        <v>2005</v>
      </c>
      <c r="BF82" t="s">
        <v>311</v>
      </c>
      <c r="BG82" t="s">
        <v>308</v>
      </c>
      <c r="BH82" t="s">
        <v>308</v>
      </c>
      <c r="BI82" t="s">
        <v>308</v>
      </c>
      <c r="BJ82" t="s">
        <v>308</v>
      </c>
      <c r="BK82" t="s">
        <v>314</v>
      </c>
      <c r="BL82" s="10">
        <v>44482</v>
      </c>
      <c r="BM82" s="10">
        <v>44482</v>
      </c>
      <c r="BN82" t="s">
        <v>315</v>
      </c>
    </row>
    <row r="83" spans="1:66" x14ac:dyDescent="0.25">
      <c r="A83">
        <v>2021</v>
      </c>
      <c r="B83" s="21" t="s">
        <v>585</v>
      </c>
      <c r="C83" s="21" t="s">
        <v>841</v>
      </c>
      <c r="D83" t="s">
        <v>149</v>
      </c>
      <c r="E83" t="s">
        <v>154</v>
      </c>
      <c r="F83" t="s">
        <v>156</v>
      </c>
      <c r="G83" t="s">
        <v>1229</v>
      </c>
      <c r="H83" t="s">
        <v>1167</v>
      </c>
      <c r="I83" s="4" t="s">
        <v>1340</v>
      </c>
      <c r="J83" t="s">
        <v>1168</v>
      </c>
      <c r="K83">
        <v>2005</v>
      </c>
      <c r="L83" t="s">
        <v>1169</v>
      </c>
      <c r="M83" t="s">
        <v>1170</v>
      </c>
      <c r="N83" t="s">
        <v>1171</v>
      </c>
      <c r="O83" t="s">
        <v>292</v>
      </c>
      <c r="P83" t="s">
        <v>1172</v>
      </c>
      <c r="Q83" t="s">
        <v>164</v>
      </c>
      <c r="R83" t="s">
        <v>1173</v>
      </c>
      <c r="S83">
        <v>208</v>
      </c>
      <c r="U83" t="s">
        <v>189</v>
      </c>
      <c r="V83" t="s">
        <v>1174</v>
      </c>
      <c r="W83" s="6">
        <v>1</v>
      </c>
      <c r="X83" s="6" t="s">
        <v>244</v>
      </c>
      <c r="Y83" s="6">
        <v>1</v>
      </c>
      <c r="Z83" s="6" t="s">
        <v>244</v>
      </c>
      <c r="AA83" s="6">
        <v>1</v>
      </c>
      <c r="AB83" t="s">
        <v>244</v>
      </c>
      <c r="AC83">
        <v>20010</v>
      </c>
      <c r="AH83" t="s">
        <v>299</v>
      </c>
      <c r="AI83" t="s">
        <v>300</v>
      </c>
      <c r="AJ83" t="s">
        <v>1229</v>
      </c>
      <c r="AK83" s="7">
        <v>44308</v>
      </c>
      <c r="AL83" s="7">
        <v>44310</v>
      </c>
      <c r="AN83">
        <v>21600</v>
      </c>
      <c r="AO83">
        <v>25056</v>
      </c>
      <c r="AR83" t="s">
        <v>304</v>
      </c>
      <c r="AS83" t="s">
        <v>292</v>
      </c>
      <c r="AT83" t="s">
        <v>305</v>
      </c>
      <c r="AU83" t="s">
        <v>1168</v>
      </c>
      <c r="AW83" s="7">
        <v>44308</v>
      </c>
      <c r="AY83" s="8" t="str">
        <f>HYPERLINK("http://transparencia.ags.gob.mx/SOPMA/2021/Arrendamientos/CSOP-019-2021.pdf")</f>
        <v>http://transparencia.ags.gob.mx/SOPMA/2021/Arrendamientos/CSOP-019-2021.pdf</v>
      </c>
      <c r="AZ83" t="s">
        <v>308</v>
      </c>
      <c r="BA83" t="s">
        <v>332</v>
      </c>
      <c r="BB83" t="s">
        <v>1175</v>
      </c>
      <c r="BC83">
        <v>2005</v>
      </c>
      <c r="BD83" t="s">
        <v>255</v>
      </c>
      <c r="BE83">
        <v>2005</v>
      </c>
      <c r="BF83" t="s">
        <v>311</v>
      </c>
      <c r="BG83" t="s">
        <v>308</v>
      </c>
      <c r="BH83" t="s">
        <v>308</v>
      </c>
      <c r="BI83" t="s">
        <v>308</v>
      </c>
      <c r="BJ83" t="s">
        <v>308</v>
      </c>
      <c r="BK83" t="s">
        <v>314</v>
      </c>
      <c r="BL83" s="10">
        <v>44482</v>
      </c>
      <c r="BM83" s="10">
        <v>44482</v>
      </c>
      <c r="BN83" t="s">
        <v>315</v>
      </c>
    </row>
    <row r="84" spans="1:66" x14ac:dyDescent="0.25">
      <c r="A84">
        <v>2021</v>
      </c>
      <c r="B84" s="21" t="s">
        <v>585</v>
      </c>
      <c r="C84" s="21" t="s">
        <v>841</v>
      </c>
      <c r="D84" t="s">
        <v>149</v>
      </c>
      <c r="E84" t="s">
        <v>154</v>
      </c>
      <c r="F84" t="s">
        <v>156</v>
      </c>
      <c r="G84" t="s">
        <v>1230</v>
      </c>
      <c r="H84" t="s">
        <v>1167</v>
      </c>
      <c r="I84" s="4" t="s">
        <v>1344</v>
      </c>
      <c r="J84" t="s">
        <v>1214</v>
      </c>
      <c r="K84">
        <v>2005</v>
      </c>
      <c r="L84" t="s">
        <v>1169</v>
      </c>
      <c r="M84" t="s">
        <v>1170</v>
      </c>
      <c r="N84" t="s">
        <v>1171</v>
      </c>
      <c r="O84" t="s">
        <v>292</v>
      </c>
      <c r="P84" t="s">
        <v>1172</v>
      </c>
      <c r="Q84" t="s">
        <v>164</v>
      </c>
      <c r="R84" t="s">
        <v>1173</v>
      </c>
      <c r="S84">
        <v>208</v>
      </c>
      <c r="U84" t="s">
        <v>189</v>
      </c>
      <c r="V84" t="s">
        <v>1174</v>
      </c>
      <c r="W84" s="6">
        <v>1</v>
      </c>
      <c r="X84" s="6" t="s">
        <v>244</v>
      </c>
      <c r="Y84" s="6">
        <v>1</v>
      </c>
      <c r="Z84" s="6" t="s">
        <v>244</v>
      </c>
      <c r="AA84" s="6">
        <v>1</v>
      </c>
      <c r="AB84" t="s">
        <v>244</v>
      </c>
      <c r="AC84">
        <v>20010</v>
      </c>
      <c r="AH84" t="s">
        <v>299</v>
      </c>
      <c r="AI84" t="s">
        <v>300</v>
      </c>
      <c r="AJ84" t="s">
        <v>1230</v>
      </c>
      <c r="AK84" s="7">
        <v>44314</v>
      </c>
      <c r="AL84" s="7">
        <v>44310</v>
      </c>
      <c r="AN84">
        <v>123750</v>
      </c>
      <c r="AO84">
        <v>143550</v>
      </c>
      <c r="AR84" t="s">
        <v>304</v>
      </c>
      <c r="AS84" t="s">
        <v>292</v>
      </c>
      <c r="AT84" t="s">
        <v>305</v>
      </c>
      <c r="AU84" t="s">
        <v>1214</v>
      </c>
      <c r="AW84" s="7">
        <v>44314</v>
      </c>
      <c r="AY84" s="8" t="str">
        <f>HYPERLINK("http://transparencia.ags.gob.mx/SOPMA/2021/Arrendamientos/CSOP-020-2021.pdf")</f>
        <v>http://transparencia.ags.gob.mx/SOPMA/2021/Arrendamientos/CSOP-020-2021.pdf</v>
      </c>
      <c r="AZ84" t="s">
        <v>308</v>
      </c>
      <c r="BA84" t="s">
        <v>332</v>
      </c>
      <c r="BB84" t="s">
        <v>1175</v>
      </c>
      <c r="BC84">
        <v>2005</v>
      </c>
      <c r="BD84" t="s">
        <v>255</v>
      </c>
      <c r="BE84">
        <v>2005</v>
      </c>
      <c r="BF84" t="s">
        <v>311</v>
      </c>
      <c r="BG84" t="s">
        <v>308</v>
      </c>
      <c r="BH84" t="s">
        <v>308</v>
      </c>
      <c r="BI84" t="s">
        <v>308</v>
      </c>
      <c r="BJ84" t="s">
        <v>308</v>
      </c>
      <c r="BK84" t="s">
        <v>314</v>
      </c>
      <c r="BL84" s="10">
        <v>44482</v>
      </c>
      <c r="BM84" s="10">
        <v>44482</v>
      </c>
      <c r="BN84" t="s">
        <v>315</v>
      </c>
    </row>
    <row r="85" spans="1:66" x14ac:dyDescent="0.25">
      <c r="A85">
        <v>2021</v>
      </c>
      <c r="B85" s="21" t="s">
        <v>585</v>
      </c>
      <c r="C85" s="21" t="s">
        <v>841</v>
      </c>
      <c r="D85" t="s">
        <v>149</v>
      </c>
      <c r="E85" t="s">
        <v>154</v>
      </c>
      <c r="F85" t="s">
        <v>156</v>
      </c>
      <c r="G85" t="s">
        <v>1231</v>
      </c>
      <c r="H85" t="s">
        <v>1167</v>
      </c>
      <c r="I85" s="4" t="s">
        <v>1344</v>
      </c>
      <c r="J85" t="s">
        <v>1217</v>
      </c>
      <c r="K85">
        <v>2005</v>
      </c>
      <c r="L85" t="s">
        <v>1169</v>
      </c>
      <c r="M85" t="s">
        <v>1170</v>
      </c>
      <c r="N85" t="s">
        <v>1171</v>
      </c>
      <c r="O85" t="s">
        <v>292</v>
      </c>
      <c r="P85" t="s">
        <v>1172</v>
      </c>
      <c r="Q85" t="s">
        <v>164</v>
      </c>
      <c r="R85" t="s">
        <v>1173</v>
      </c>
      <c r="S85">
        <v>208</v>
      </c>
      <c r="U85" t="s">
        <v>189</v>
      </c>
      <c r="V85" t="s">
        <v>1174</v>
      </c>
      <c r="W85" s="6">
        <v>1</v>
      </c>
      <c r="X85" s="6" t="s">
        <v>244</v>
      </c>
      <c r="Y85" s="6">
        <v>1</v>
      </c>
      <c r="Z85" s="6" t="s">
        <v>244</v>
      </c>
      <c r="AA85" s="6">
        <v>1</v>
      </c>
      <c r="AB85" t="s">
        <v>244</v>
      </c>
      <c r="AC85">
        <v>20010</v>
      </c>
      <c r="AH85" t="s">
        <v>299</v>
      </c>
      <c r="AI85" t="s">
        <v>300</v>
      </c>
      <c r="AJ85" t="s">
        <v>1231</v>
      </c>
      <c r="AK85" s="7">
        <v>44314</v>
      </c>
      <c r="AL85" s="7">
        <v>44310</v>
      </c>
      <c r="AN85">
        <v>78300</v>
      </c>
      <c r="AO85">
        <v>90828</v>
      </c>
      <c r="AR85" t="s">
        <v>304</v>
      </c>
      <c r="AS85" t="s">
        <v>292</v>
      </c>
      <c r="AT85" t="s">
        <v>305</v>
      </c>
      <c r="AU85" t="s">
        <v>1217</v>
      </c>
      <c r="AW85" s="7">
        <v>44314</v>
      </c>
      <c r="AY85" s="8" t="str">
        <f>HYPERLINK("http://transparencia.ags.gob.mx/SOPMA/2021/Arrendamientos/CSOP-021-2021.pdf")</f>
        <v>http://transparencia.ags.gob.mx/SOPMA/2021/Arrendamientos/CSOP-021-2021.pdf</v>
      </c>
      <c r="AZ85" t="s">
        <v>308</v>
      </c>
      <c r="BA85" t="s">
        <v>332</v>
      </c>
      <c r="BB85" t="s">
        <v>1175</v>
      </c>
      <c r="BC85">
        <v>2005</v>
      </c>
      <c r="BD85" t="s">
        <v>255</v>
      </c>
      <c r="BE85">
        <v>2005</v>
      </c>
      <c r="BF85" t="s">
        <v>311</v>
      </c>
      <c r="BG85" t="s">
        <v>308</v>
      </c>
      <c r="BH85" t="s">
        <v>308</v>
      </c>
      <c r="BI85" t="s">
        <v>308</v>
      </c>
      <c r="BJ85" t="s">
        <v>308</v>
      </c>
      <c r="BK85" t="s">
        <v>314</v>
      </c>
      <c r="BL85" s="10">
        <v>44482</v>
      </c>
      <c r="BM85" s="10">
        <v>44482</v>
      </c>
      <c r="BN85" t="s">
        <v>315</v>
      </c>
    </row>
    <row r="86" spans="1:66" x14ac:dyDescent="0.25">
      <c r="A86">
        <v>2021</v>
      </c>
      <c r="B86" s="21" t="s">
        <v>585</v>
      </c>
      <c r="C86" s="21" t="s">
        <v>841</v>
      </c>
      <c r="D86" t="s">
        <v>149</v>
      </c>
      <c r="E86" t="s">
        <v>154</v>
      </c>
      <c r="F86" t="s">
        <v>156</v>
      </c>
      <c r="G86" t="s">
        <v>1225</v>
      </c>
      <c r="H86" t="s">
        <v>1167</v>
      </c>
      <c r="I86" s="4" t="s">
        <v>1344</v>
      </c>
      <c r="J86" t="s">
        <v>1185</v>
      </c>
      <c r="K86">
        <v>2004</v>
      </c>
      <c r="L86" t="s">
        <v>292</v>
      </c>
      <c r="M86" t="s">
        <v>292</v>
      </c>
      <c r="N86" t="s">
        <v>292</v>
      </c>
      <c r="O86" t="s">
        <v>1203</v>
      </c>
      <c r="P86" t="s">
        <v>1204</v>
      </c>
      <c r="Q86" t="s">
        <v>183</v>
      </c>
      <c r="R86" t="s">
        <v>1205</v>
      </c>
      <c r="S86">
        <v>903</v>
      </c>
      <c r="U86" t="s">
        <v>189</v>
      </c>
      <c r="V86" t="s">
        <v>1206</v>
      </c>
      <c r="W86" s="6">
        <v>1</v>
      </c>
      <c r="X86" s="6" t="s">
        <v>244</v>
      </c>
      <c r="Y86" s="6">
        <v>1</v>
      </c>
      <c r="Z86" s="6" t="s">
        <v>244</v>
      </c>
      <c r="AA86" s="6">
        <v>1</v>
      </c>
      <c r="AB86" t="s">
        <v>244</v>
      </c>
      <c r="AC86">
        <v>20280</v>
      </c>
      <c r="AH86" t="s">
        <v>299</v>
      </c>
      <c r="AI86" t="s">
        <v>300</v>
      </c>
      <c r="AJ86" t="s">
        <v>1225</v>
      </c>
      <c r="AK86" s="7">
        <v>44302</v>
      </c>
      <c r="AL86" s="7">
        <v>44310</v>
      </c>
      <c r="AN86">
        <v>1800</v>
      </c>
      <c r="AO86">
        <v>20880</v>
      </c>
      <c r="AR86" t="s">
        <v>304</v>
      </c>
      <c r="AS86" t="s">
        <v>292</v>
      </c>
      <c r="AT86" t="s">
        <v>305</v>
      </c>
      <c r="AU86" t="s">
        <v>1185</v>
      </c>
      <c r="AW86" s="7">
        <v>44302</v>
      </c>
      <c r="AY86" s="8" t="str">
        <f>HYPERLINK("http://transparencia.ags.gob.mx/SOPMA/2021/Arrendamientos/CSOP-022-2021.pdf")</f>
        <v>http://transparencia.ags.gob.mx/SOPMA/2021/Arrendamientos/CSOP-022-2021.pdf</v>
      </c>
      <c r="AZ86" t="s">
        <v>308</v>
      </c>
      <c r="BA86" t="s">
        <v>332</v>
      </c>
      <c r="BB86" t="s">
        <v>1175</v>
      </c>
      <c r="BC86">
        <v>2004</v>
      </c>
      <c r="BD86" t="s">
        <v>255</v>
      </c>
      <c r="BE86">
        <v>2004</v>
      </c>
      <c r="BF86" t="s">
        <v>311</v>
      </c>
      <c r="BG86" t="s">
        <v>308</v>
      </c>
      <c r="BH86" t="s">
        <v>308</v>
      </c>
      <c r="BI86" t="s">
        <v>308</v>
      </c>
      <c r="BJ86" t="s">
        <v>308</v>
      </c>
      <c r="BK86" t="s">
        <v>314</v>
      </c>
      <c r="BL86" s="10">
        <v>44482</v>
      </c>
      <c r="BM86" s="10">
        <v>44482</v>
      </c>
      <c r="BN86" t="s">
        <v>315</v>
      </c>
    </row>
    <row r="87" spans="1:66" x14ac:dyDescent="0.25">
      <c r="A87">
        <v>2021</v>
      </c>
      <c r="B87" s="21" t="s">
        <v>585</v>
      </c>
      <c r="C87" s="21" t="s">
        <v>841</v>
      </c>
      <c r="D87" t="s">
        <v>149</v>
      </c>
      <c r="E87" t="s">
        <v>154</v>
      </c>
      <c r="F87" t="s">
        <v>156</v>
      </c>
      <c r="G87" t="s">
        <v>1226</v>
      </c>
      <c r="H87" t="s">
        <v>1167</v>
      </c>
      <c r="I87" s="4" t="s">
        <v>1344</v>
      </c>
      <c r="J87" t="s">
        <v>1217</v>
      </c>
      <c r="K87">
        <v>2005</v>
      </c>
      <c r="L87" t="s">
        <v>1169</v>
      </c>
      <c r="M87" t="s">
        <v>1170</v>
      </c>
      <c r="N87" t="s">
        <v>1171</v>
      </c>
      <c r="O87" t="s">
        <v>292</v>
      </c>
      <c r="P87" t="s">
        <v>1172</v>
      </c>
      <c r="Q87" t="s">
        <v>164</v>
      </c>
      <c r="R87" t="s">
        <v>1173</v>
      </c>
      <c r="S87">
        <v>208</v>
      </c>
      <c r="U87" t="s">
        <v>189</v>
      </c>
      <c r="V87" t="s">
        <v>1174</v>
      </c>
      <c r="W87" s="6">
        <v>1</v>
      </c>
      <c r="X87" s="6" t="s">
        <v>244</v>
      </c>
      <c r="Y87" s="6">
        <v>1</v>
      </c>
      <c r="Z87" s="6" t="s">
        <v>244</v>
      </c>
      <c r="AA87" s="6">
        <v>1</v>
      </c>
      <c r="AB87" t="s">
        <v>244</v>
      </c>
      <c r="AC87">
        <v>20010</v>
      </c>
      <c r="AH87" t="s">
        <v>299</v>
      </c>
      <c r="AI87" t="s">
        <v>300</v>
      </c>
      <c r="AJ87" t="s">
        <v>1226</v>
      </c>
      <c r="AK87" s="7">
        <v>44302</v>
      </c>
      <c r="AL87" s="7">
        <v>44310</v>
      </c>
      <c r="AN87">
        <v>27000</v>
      </c>
      <c r="AO87">
        <v>31320</v>
      </c>
      <c r="AR87" t="s">
        <v>304</v>
      </c>
      <c r="AS87" t="s">
        <v>292</v>
      </c>
      <c r="AT87" t="s">
        <v>305</v>
      </c>
      <c r="AU87" t="s">
        <v>1217</v>
      </c>
      <c r="AW87" s="7">
        <v>44302</v>
      </c>
      <c r="AY87" s="8" t="str">
        <f>HYPERLINK("http://transparencia.ags.gob.mx/SOPMA/2021/Arrendamientos/CSOP-023-2021.pdf")</f>
        <v>http://transparencia.ags.gob.mx/SOPMA/2021/Arrendamientos/CSOP-023-2021.pdf</v>
      </c>
      <c r="AZ87" t="s">
        <v>308</v>
      </c>
      <c r="BA87" t="s">
        <v>332</v>
      </c>
      <c r="BB87" t="s">
        <v>1175</v>
      </c>
      <c r="BC87">
        <v>2005</v>
      </c>
      <c r="BD87" t="s">
        <v>255</v>
      </c>
      <c r="BE87">
        <v>2005</v>
      </c>
      <c r="BF87" t="s">
        <v>311</v>
      </c>
      <c r="BG87" t="s">
        <v>308</v>
      </c>
      <c r="BH87" t="s">
        <v>308</v>
      </c>
      <c r="BI87" t="s">
        <v>308</v>
      </c>
      <c r="BJ87" t="s">
        <v>308</v>
      </c>
      <c r="BK87" t="s">
        <v>314</v>
      </c>
      <c r="BL87" s="10">
        <v>44482</v>
      </c>
      <c r="BM87" s="10">
        <v>44482</v>
      </c>
      <c r="BN87" t="s">
        <v>315</v>
      </c>
    </row>
    <row r="88" spans="1:66" x14ac:dyDescent="0.25">
      <c r="A88">
        <v>2021</v>
      </c>
      <c r="B88" s="21" t="s">
        <v>585</v>
      </c>
      <c r="C88" s="21" t="s">
        <v>841</v>
      </c>
      <c r="D88" t="s">
        <v>149</v>
      </c>
      <c r="E88" t="s">
        <v>154</v>
      </c>
      <c r="F88" t="s">
        <v>156</v>
      </c>
      <c r="G88" t="s">
        <v>1232</v>
      </c>
      <c r="H88" t="s">
        <v>1167</v>
      </c>
      <c r="I88" s="4" t="s">
        <v>1344</v>
      </c>
      <c r="J88" t="s">
        <v>1233</v>
      </c>
      <c r="K88">
        <v>2005</v>
      </c>
      <c r="L88" t="s">
        <v>1169</v>
      </c>
      <c r="M88" t="s">
        <v>1170</v>
      </c>
      <c r="N88" t="s">
        <v>1171</v>
      </c>
      <c r="O88" t="s">
        <v>292</v>
      </c>
      <c r="P88" t="s">
        <v>1172</v>
      </c>
      <c r="Q88" t="s">
        <v>164</v>
      </c>
      <c r="R88" t="s">
        <v>1173</v>
      </c>
      <c r="S88">
        <v>208</v>
      </c>
      <c r="U88" t="s">
        <v>189</v>
      </c>
      <c r="V88" t="s">
        <v>1174</v>
      </c>
      <c r="W88" s="6">
        <v>1</v>
      </c>
      <c r="X88" s="6" t="s">
        <v>244</v>
      </c>
      <c r="Y88" s="6">
        <v>1</v>
      </c>
      <c r="Z88" s="6" t="s">
        <v>244</v>
      </c>
      <c r="AA88" s="6">
        <v>1</v>
      </c>
      <c r="AB88" t="s">
        <v>244</v>
      </c>
      <c r="AC88">
        <v>20010</v>
      </c>
      <c r="AH88" t="s">
        <v>299</v>
      </c>
      <c r="AI88" t="s">
        <v>300</v>
      </c>
      <c r="AJ88" t="s">
        <v>1232</v>
      </c>
      <c r="AK88" s="7">
        <v>44314</v>
      </c>
      <c r="AL88" s="7">
        <v>44310</v>
      </c>
      <c r="AN88">
        <v>78300</v>
      </c>
      <c r="AO88">
        <v>90828</v>
      </c>
      <c r="AR88" t="s">
        <v>304</v>
      </c>
      <c r="AS88" t="s">
        <v>292</v>
      </c>
      <c r="AT88" t="s">
        <v>305</v>
      </c>
      <c r="AU88" t="s">
        <v>1233</v>
      </c>
      <c r="AW88" s="7">
        <v>44314</v>
      </c>
      <c r="AY88" s="8" t="str">
        <f>HYPERLINK("http://transparencia.ags.gob.mx/SOPMA/2021/Arrendamientos/CSOP-024-2021.pdf")</f>
        <v>http://transparencia.ags.gob.mx/SOPMA/2021/Arrendamientos/CSOP-024-2021.pdf</v>
      </c>
      <c r="AZ88" t="s">
        <v>308</v>
      </c>
      <c r="BA88" t="s">
        <v>332</v>
      </c>
      <c r="BB88" t="s">
        <v>1175</v>
      </c>
      <c r="BC88">
        <v>2005</v>
      </c>
      <c r="BD88" t="s">
        <v>255</v>
      </c>
      <c r="BE88">
        <v>2005</v>
      </c>
      <c r="BF88" t="s">
        <v>311</v>
      </c>
      <c r="BG88" t="s">
        <v>308</v>
      </c>
      <c r="BH88" t="s">
        <v>308</v>
      </c>
      <c r="BI88" t="s">
        <v>308</v>
      </c>
      <c r="BJ88" t="s">
        <v>308</v>
      </c>
      <c r="BK88" t="s">
        <v>314</v>
      </c>
      <c r="BL88" s="10">
        <v>44482</v>
      </c>
      <c r="BM88" s="10">
        <v>44482</v>
      </c>
      <c r="BN88" t="s">
        <v>315</v>
      </c>
    </row>
    <row r="89" spans="1:66" x14ac:dyDescent="0.25">
      <c r="A89">
        <v>2021</v>
      </c>
      <c r="B89" s="21" t="s">
        <v>585</v>
      </c>
      <c r="C89" s="21" t="s">
        <v>841</v>
      </c>
      <c r="D89" t="s">
        <v>149</v>
      </c>
      <c r="E89" t="s">
        <v>154</v>
      </c>
      <c r="F89" t="s">
        <v>156</v>
      </c>
      <c r="G89" t="s">
        <v>1235</v>
      </c>
      <c r="H89" t="s">
        <v>1167</v>
      </c>
      <c r="I89" s="4" t="s">
        <v>1344</v>
      </c>
      <c r="J89" t="s">
        <v>1236</v>
      </c>
      <c r="K89">
        <v>2005</v>
      </c>
      <c r="L89" t="s">
        <v>1169</v>
      </c>
      <c r="M89" t="s">
        <v>1170</v>
      </c>
      <c r="N89" t="s">
        <v>1171</v>
      </c>
      <c r="O89" t="s">
        <v>292</v>
      </c>
      <c r="P89" t="s">
        <v>1172</v>
      </c>
      <c r="Q89" t="s">
        <v>164</v>
      </c>
      <c r="R89" t="s">
        <v>1173</v>
      </c>
      <c r="S89">
        <v>208</v>
      </c>
      <c r="U89" t="s">
        <v>189</v>
      </c>
      <c r="V89" t="s">
        <v>1174</v>
      </c>
      <c r="W89" s="6">
        <v>1</v>
      </c>
      <c r="X89" s="6" t="s">
        <v>244</v>
      </c>
      <c r="Y89" s="6">
        <v>1</v>
      </c>
      <c r="Z89" s="6" t="s">
        <v>244</v>
      </c>
      <c r="AA89" s="6">
        <v>1</v>
      </c>
      <c r="AB89" t="s">
        <v>244</v>
      </c>
      <c r="AC89">
        <v>20010</v>
      </c>
      <c r="AH89" t="s">
        <v>299</v>
      </c>
      <c r="AI89" t="s">
        <v>300</v>
      </c>
      <c r="AJ89" t="s">
        <v>1235</v>
      </c>
      <c r="AK89" s="7">
        <v>44314</v>
      </c>
      <c r="AL89" s="7">
        <v>44310</v>
      </c>
      <c r="AN89">
        <v>53650</v>
      </c>
      <c r="AO89">
        <v>62234</v>
      </c>
      <c r="AR89" t="s">
        <v>304</v>
      </c>
      <c r="AS89" t="s">
        <v>292</v>
      </c>
      <c r="AT89" t="s">
        <v>305</v>
      </c>
      <c r="AU89" t="s">
        <v>1236</v>
      </c>
      <c r="AW89" s="7">
        <v>44314</v>
      </c>
      <c r="AY89" s="8" t="str">
        <f>HYPERLINK("http://transparencia.ags.gob.mx/SOPMA/2021/Arrendamientos/CSOP-025-2021.pdf")</f>
        <v>http://transparencia.ags.gob.mx/SOPMA/2021/Arrendamientos/CSOP-025-2021.pdf</v>
      </c>
      <c r="AZ89" t="s">
        <v>308</v>
      </c>
      <c r="BA89" t="s">
        <v>332</v>
      </c>
      <c r="BB89" t="s">
        <v>1175</v>
      </c>
      <c r="BC89">
        <v>2005</v>
      </c>
      <c r="BD89" t="s">
        <v>255</v>
      </c>
      <c r="BE89">
        <v>2005</v>
      </c>
      <c r="BF89" t="s">
        <v>311</v>
      </c>
      <c r="BG89" t="s">
        <v>308</v>
      </c>
      <c r="BH89" t="s">
        <v>308</v>
      </c>
      <c r="BI89" t="s">
        <v>308</v>
      </c>
      <c r="BJ89" t="s">
        <v>308</v>
      </c>
      <c r="BK89" t="s">
        <v>314</v>
      </c>
      <c r="BL89" s="10">
        <v>44482</v>
      </c>
      <c r="BM89" s="10">
        <v>44482</v>
      </c>
      <c r="BN89" t="s">
        <v>315</v>
      </c>
    </row>
    <row r="90" spans="1:66" x14ac:dyDescent="0.25">
      <c r="A90">
        <v>2021</v>
      </c>
      <c r="B90" s="21" t="s">
        <v>585</v>
      </c>
      <c r="C90" s="21" t="s">
        <v>841</v>
      </c>
      <c r="D90" t="s">
        <v>149</v>
      </c>
      <c r="E90" t="s">
        <v>154</v>
      </c>
      <c r="F90" t="s">
        <v>156</v>
      </c>
      <c r="G90" t="s">
        <v>1237</v>
      </c>
      <c r="H90" t="s">
        <v>1167</v>
      </c>
      <c r="I90" s="4" t="s">
        <v>1340</v>
      </c>
      <c r="J90" t="s">
        <v>1168</v>
      </c>
      <c r="K90">
        <v>2001</v>
      </c>
      <c r="L90" t="s">
        <v>292</v>
      </c>
      <c r="M90" t="s">
        <v>292</v>
      </c>
      <c r="N90" t="s">
        <v>292</v>
      </c>
      <c r="O90" t="s">
        <v>1178</v>
      </c>
      <c r="P90" t="s">
        <v>1179</v>
      </c>
      <c r="Q90" t="s">
        <v>183</v>
      </c>
      <c r="R90" t="s">
        <v>1180</v>
      </c>
      <c r="S90">
        <v>507</v>
      </c>
      <c r="T90" t="s">
        <v>1181</v>
      </c>
      <c r="U90" t="s">
        <v>189</v>
      </c>
      <c r="V90" t="s">
        <v>1182</v>
      </c>
      <c r="W90" s="6">
        <v>1</v>
      </c>
      <c r="X90" s="6" t="s">
        <v>244</v>
      </c>
      <c r="Y90" s="6">
        <v>1</v>
      </c>
      <c r="Z90" s="6" t="s">
        <v>244</v>
      </c>
      <c r="AA90" s="6">
        <v>1</v>
      </c>
      <c r="AB90" t="s">
        <v>244</v>
      </c>
      <c r="AC90">
        <v>20010</v>
      </c>
      <c r="AH90" t="s">
        <v>299</v>
      </c>
      <c r="AI90" t="s">
        <v>300</v>
      </c>
      <c r="AJ90" t="s">
        <v>1237</v>
      </c>
      <c r="AK90" s="7">
        <v>44326</v>
      </c>
      <c r="AL90" s="7">
        <v>44310</v>
      </c>
      <c r="AN90">
        <v>21600</v>
      </c>
      <c r="AO90">
        <v>25056</v>
      </c>
      <c r="AR90" t="s">
        <v>304</v>
      </c>
      <c r="AS90" t="s">
        <v>292</v>
      </c>
      <c r="AT90" t="s">
        <v>305</v>
      </c>
      <c r="AU90" t="s">
        <v>1168</v>
      </c>
      <c r="AW90" s="7">
        <v>44326</v>
      </c>
      <c r="AY90" s="8" t="str">
        <f>HYPERLINK("http://transparencia.ags.gob.mx/SOPMA/2021/Arrendamientos/CSOP-026-2021.pdf")</f>
        <v>http://transparencia.ags.gob.mx/SOPMA/2021/Arrendamientos/CSOP-026-2021.pdf</v>
      </c>
      <c r="AZ90" t="s">
        <v>308</v>
      </c>
      <c r="BA90" t="s">
        <v>332</v>
      </c>
      <c r="BB90" t="s">
        <v>1175</v>
      </c>
      <c r="BC90">
        <v>2001</v>
      </c>
      <c r="BD90" t="s">
        <v>255</v>
      </c>
      <c r="BE90">
        <v>2001</v>
      </c>
      <c r="BF90" t="s">
        <v>311</v>
      </c>
      <c r="BG90" t="s">
        <v>308</v>
      </c>
      <c r="BH90" t="s">
        <v>308</v>
      </c>
      <c r="BI90" t="s">
        <v>308</v>
      </c>
      <c r="BJ90" t="s">
        <v>308</v>
      </c>
      <c r="BK90" t="s">
        <v>314</v>
      </c>
      <c r="BL90" s="10">
        <v>44482</v>
      </c>
      <c r="BM90" s="10">
        <v>44482</v>
      </c>
      <c r="BN90" t="s">
        <v>315</v>
      </c>
    </row>
    <row r="91" spans="1:66" x14ac:dyDescent="0.25">
      <c r="A91">
        <v>2021</v>
      </c>
      <c r="B91" s="21" t="s">
        <v>585</v>
      </c>
      <c r="C91" s="21" t="s">
        <v>841</v>
      </c>
      <c r="D91" t="s">
        <v>149</v>
      </c>
      <c r="E91" t="s">
        <v>154</v>
      </c>
      <c r="F91" t="s">
        <v>156</v>
      </c>
      <c r="G91" t="s">
        <v>1238</v>
      </c>
      <c r="H91" t="s">
        <v>1167</v>
      </c>
      <c r="I91" s="4" t="s">
        <v>1341</v>
      </c>
      <c r="J91" t="s">
        <v>1185</v>
      </c>
      <c r="K91">
        <v>2004</v>
      </c>
      <c r="L91" t="s">
        <v>292</v>
      </c>
      <c r="M91" t="s">
        <v>292</v>
      </c>
      <c r="N91" t="s">
        <v>292</v>
      </c>
      <c r="O91" t="s">
        <v>1203</v>
      </c>
      <c r="P91" t="s">
        <v>1204</v>
      </c>
      <c r="Q91" t="s">
        <v>183</v>
      </c>
      <c r="R91" t="s">
        <v>1205</v>
      </c>
      <c r="S91">
        <v>903</v>
      </c>
      <c r="U91" t="s">
        <v>189</v>
      </c>
      <c r="V91" t="s">
        <v>1206</v>
      </c>
      <c r="W91" s="6">
        <v>1</v>
      </c>
      <c r="X91" s="6" t="s">
        <v>244</v>
      </c>
      <c r="Y91" s="6">
        <v>1</v>
      </c>
      <c r="Z91" s="6" t="s">
        <v>244</v>
      </c>
      <c r="AA91" s="6">
        <v>1</v>
      </c>
      <c r="AB91" t="s">
        <v>244</v>
      </c>
      <c r="AC91">
        <v>20280</v>
      </c>
      <c r="AH91" t="s">
        <v>299</v>
      </c>
      <c r="AI91" t="s">
        <v>300</v>
      </c>
      <c r="AJ91" t="s">
        <v>1238</v>
      </c>
      <c r="AK91" s="7">
        <v>44326</v>
      </c>
      <c r="AL91" s="7">
        <v>44310</v>
      </c>
      <c r="AN91">
        <v>21600</v>
      </c>
      <c r="AO91">
        <v>25056</v>
      </c>
      <c r="AR91" t="s">
        <v>304</v>
      </c>
      <c r="AS91" t="s">
        <v>292</v>
      </c>
      <c r="AT91" t="s">
        <v>305</v>
      </c>
      <c r="AU91" t="s">
        <v>1185</v>
      </c>
      <c r="AW91" s="7">
        <v>44326</v>
      </c>
      <c r="AY91" s="8" t="str">
        <f>HYPERLINK("http://transparencia.ags.gob.mx/SOPMA/2021/Arrendamientos/CSOP-027-2021.pdf")</f>
        <v>http://transparencia.ags.gob.mx/SOPMA/2021/Arrendamientos/CSOP-027-2021.pdf</v>
      </c>
      <c r="AZ91" t="s">
        <v>308</v>
      </c>
      <c r="BA91" t="s">
        <v>332</v>
      </c>
      <c r="BB91" t="s">
        <v>1175</v>
      </c>
      <c r="BC91">
        <v>2004</v>
      </c>
      <c r="BD91" t="s">
        <v>255</v>
      </c>
      <c r="BE91">
        <v>2004</v>
      </c>
      <c r="BF91" t="s">
        <v>311</v>
      </c>
      <c r="BG91" t="s">
        <v>308</v>
      </c>
      <c r="BH91" t="s">
        <v>308</v>
      </c>
      <c r="BI91" t="s">
        <v>308</v>
      </c>
      <c r="BJ91" t="s">
        <v>308</v>
      </c>
      <c r="BK91" t="s">
        <v>314</v>
      </c>
      <c r="BL91" s="10">
        <v>44482</v>
      </c>
      <c r="BM91" s="10">
        <v>44482</v>
      </c>
      <c r="BN91" t="s">
        <v>315</v>
      </c>
    </row>
    <row r="92" spans="1:66" x14ac:dyDescent="0.25">
      <c r="A92">
        <v>2021</v>
      </c>
      <c r="B92" s="21" t="s">
        <v>585</v>
      </c>
      <c r="C92" s="21" t="s">
        <v>841</v>
      </c>
      <c r="D92" t="s">
        <v>149</v>
      </c>
      <c r="E92" t="s">
        <v>154</v>
      </c>
      <c r="F92" t="s">
        <v>156</v>
      </c>
      <c r="G92" t="s">
        <v>1219</v>
      </c>
      <c r="H92" t="s">
        <v>1167</v>
      </c>
      <c r="I92" s="4" t="s">
        <v>1344</v>
      </c>
      <c r="J92" t="s">
        <v>1220</v>
      </c>
      <c r="K92">
        <v>2003</v>
      </c>
      <c r="L92" t="s">
        <v>292</v>
      </c>
      <c r="M92" t="s">
        <v>292</v>
      </c>
      <c r="N92" t="s">
        <v>292</v>
      </c>
      <c r="O92" t="s">
        <v>1221</v>
      </c>
      <c r="P92" t="s">
        <v>390</v>
      </c>
      <c r="Q92" t="s">
        <v>164</v>
      </c>
      <c r="R92" t="s">
        <v>1222</v>
      </c>
      <c r="S92">
        <v>201</v>
      </c>
      <c r="U92" t="s">
        <v>189</v>
      </c>
      <c r="V92" t="s">
        <v>1223</v>
      </c>
      <c r="W92" s="6">
        <v>1</v>
      </c>
      <c r="X92" s="6" t="s">
        <v>244</v>
      </c>
      <c r="Y92" s="6">
        <v>1</v>
      </c>
      <c r="Z92" s="6" t="s">
        <v>244</v>
      </c>
      <c r="AA92" s="6">
        <v>1</v>
      </c>
      <c r="AB92" t="s">
        <v>244</v>
      </c>
      <c r="AC92">
        <v>20250</v>
      </c>
      <c r="AH92" t="s">
        <v>299</v>
      </c>
      <c r="AI92" t="s">
        <v>300</v>
      </c>
      <c r="AJ92" t="s">
        <v>1219</v>
      </c>
      <c r="AK92" s="7">
        <v>44298</v>
      </c>
      <c r="AL92" s="7">
        <v>44344</v>
      </c>
      <c r="AN92">
        <v>29500</v>
      </c>
      <c r="AO92">
        <v>34220</v>
      </c>
      <c r="AR92" t="s">
        <v>304</v>
      </c>
      <c r="AS92" t="s">
        <v>292</v>
      </c>
      <c r="AT92" t="s">
        <v>305</v>
      </c>
      <c r="AU92" t="s">
        <v>1220</v>
      </c>
      <c r="AW92" s="7">
        <v>44298</v>
      </c>
      <c r="AY92" s="8" t="str">
        <f>HYPERLINK("http://transparencia.ags.gob.mx/SOPMA/2021/Arrendamientos/CSOP-028-2021.pdf")</f>
        <v>http://transparencia.ags.gob.mx/SOPMA/2021/Arrendamientos/CSOP-028-2021.pdf</v>
      </c>
      <c r="AZ92" t="s">
        <v>308</v>
      </c>
      <c r="BA92" t="s">
        <v>332</v>
      </c>
      <c r="BB92" t="s">
        <v>1175</v>
      </c>
      <c r="BC92">
        <v>2003</v>
      </c>
      <c r="BD92" t="s">
        <v>255</v>
      </c>
      <c r="BE92">
        <v>2003</v>
      </c>
      <c r="BF92" t="s">
        <v>311</v>
      </c>
      <c r="BG92" t="s">
        <v>308</v>
      </c>
      <c r="BH92" t="s">
        <v>308</v>
      </c>
      <c r="BI92" t="s">
        <v>308</v>
      </c>
      <c r="BJ92" t="s">
        <v>308</v>
      </c>
      <c r="BK92" t="s">
        <v>314</v>
      </c>
      <c r="BL92" s="10">
        <v>44482</v>
      </c>
      <c r="BM92" s="10">
        <v>44482</v>
      </c>
      <c r="BN92" t="s">
        <v>315</v>
      </c>
    </row>
    <row r="93" spans="1:66" x14ac:dyDescent="0.25">
      <c r="A93">
        <v>2021</v>
      </c>
      <c r="B93" s="21" t="s">
        <v>585</v>
      </c>
      <c r="C93" s="21" t="s">
        <v>841</v>
      </c>
      <c r="D93" t="s">
        <v>149</v>
      </c>
      <c r="E93" t="s">
        <v>154</v>
      </c>
      <c r="F93" t="s">
        <v>156</v>
      </c>
      <c r="G93" t="s">
        <v>1224</v>
      </c>
      <c r="H93" t="s">
        <v>1167</v>
      </c>
      <c r="I93" s="4" t="s">
        <v>1344</v>
      </c>
      <c r="J93" t="s">
        <v>1185</v>
      </c>
      <c r="K93">
        <v>2002</v>
      </c>
      <c r="L93" t="s">
        <v>1208</v>
      </c>
      <c r="M93" t="s">
        <v>1170</v>
      </c>
      <c r="N93" t="s">
        <v>1209</v>
      </c>
      <c r="O93" t="s">
        <v>292</v>
      </c>
      <c r="P93" t="s">
        <v>1210</v>
      </c>
      <c r="Q93" t="s">
        <v>183</v>
      </c>
      <c r="R93" t="s">
        <v>1211</v>
      </c>
      <c r="S93">
        <v>105</v>
      </c>
      <c r="T93">
        <v>49</v>
      </c>
      <c r="U93" t="s">
        <v>189</v>
      </c>
      <c r="V93" t="s">
        <v>1212</v>
      </c>
      <c r="W93" s="6">
        <v>1</v>
      </c>
      <c r="X93" s="6" t="s">
        <v>244</v>
      </c>
      <c r="Y93" s="6">
        <v>1</v>
      </c>
      <c r="Z93" s="6" t="s">
        <v>244</v>
      </c>
      <c r="AA93" s="6">
        <v>1</v>
      </c>
      <c r="AB93" t="s">
        <v>244</v>
      </c>
      <c r="AC93">
        <v>20200</v>
      </c>
      <c r="AH93" t="s">
        <v>299</v>
      </c>
      <c r="AI93" t="s">
        <v>300</v>
      </c>
      <c r="AJ93" t="s">
        <v>1224</v>
      </c>
      <c r="AK93" s="7">
        <v>44302</v>
      </c>
      <c r="AL93" s="7">
        <v>44344</v>
      </c>
      <c r="AN93">
        <v>18000</v>
      </c>
      <c r="AO93">
        <v>20880</v>
      </c>
      <c r="AR93" t="s">
        <v>304</v>
      </c>
      <c r="AS93" t="s">
        <v>292</v>
      </c>
      <c r="AT93" t="s">
        <v>305</v>
      </c>
      <c r="AU93" t="s">
        <v>1185</v>
      </c>
      <c r="AW93" s="7">
        <v>44302</v>
      </c>
      <c r="AY93" s="8" t="str">
        <f>HYPERLINK("http://transparencia.ags.gob.mx/SOPMA/2021/Arrendamientos/CSOP-029-2021.pdf")</f>
        <v>http://transparencia.ags.gob.mx/SOPMA/2021/Arrendamientos/CSOP-029-2021.pdf</v>
      </c>
      <c r="AZ93" t="s">
        <v>308</v>
      </c>
      <c r="BA93" t="s">
        <v>332</v>
      </c>
      <c r="BB93" t="s">
        <v>1175</v>
      </c>
      <c r="BC93">
        <v>2002</v>
      </c>
      <c r="BD93" t="s">
        <v>255</v>
      </c>
      <c r="BE93">
        <v>2002</v>
      </c>
      <c r="BF93" t="s">
        <v>311</v>
      </c>
      <c r="BG93" t="s">
        <v>308</v>
      </c>
      <c r="BH93" t="s">
        <v>308</v>
      </c>
      <c r="BI93" t="s">
        <v>308</v>
      </c>
      <c r="BJ93" t="s">
        <v>308</v>
      </c>
      <c r="BK93" t="s">
        <v>314</v>
      </c>
      <c r="BL93" s="10">
        <v>44482</v>
      </c>
      <c r="BM93" s="10">
        <v>44482</v>
      </c>
      <c r="BN93" t="s">
        <v>315</v>
      </c>
    </row>
    <row r="94" spans="1:66" x14ac:dyDescent="0.25">
      <c r="A94">
        <v>2021</v>
      </c>
      <c r="B94" s="21" t="s">
        <v>585</v>
      </c>
      <c r="C94" s="21" t="s">
        <v>841</v>
      </c>
      <c r="D94" t="s">
        <v>149</v>
      </c>
      <c r="E94" t="s">
        <v>154</v>
      </c>
      <c r="F94" t="s">
        <v>156</v>
      </c>
      <c r="G94" t="s">
        <v>1239</v>
      </c>
      <c r="H94" t="s">
        <v>1167</v>
      </c>
      <c r="I94" s="4" t="s">
        <v>1340</v>
      </c>
      <c r="J94" t="s">
        <v>1168</v>
      </c>
      <c r="K94">
        <v>2001</v>
      </c>
      <c r="L94" t="s">
        <v>292</v>
      </c>
      <c r="M94" t="s">
        <v>292</v>
      </c>
      <c r="N94" t="s">
        <v>292</v>
      </c>
      <c r="O94" t="s">
        <v>1178</v>
      </c>
      <c r="P94" t="s">
        <v>1179</v>
      </c>
      <c r="Q94" t="s">
        <v>183</v>
      </c>
      <c r="R94" t="s">
        <v>1180</v>
      </c>
      <c r="S94">
        <v>507</v>
      </c>
      <c r="T94" t="s">
        <v>1181</v>
      </c>
      <c r="U94" t="s">
        <v>189</v>
      </c>
      <c r="V94" t="s">
        <v>1182</v>
      </c>
      <c r="W94" s="6">
        <v>1</v>
      </c>
      <c r="X94" s="6" t="s">
        <v>244</v>
      </c>
      <c r="Y94" s="6">
        <v>1</v>
      </c>
      <c r="Z94" s="6" t="s">
        <v>244</v>
      </c>
      <c r="AA94" s="6">
        <v>1</v>
      </c>
      <c r="AB94" t="s">
        <v>244</v>
      </c>
      <c r="AC94">
        <v>20010</v>
      </c>
      <c r="AH94" t="s">
        <v>299</v>
      </c>
      <c r="AI94" t="s">
        <v>300</v>
      </c>
      <c r="AJ94" t="s">
        <v>1239</v>
      </c>
      <c r="AK94" s="7">
        <v>44333</v>
      </c>
      <c r="AL94" s="7">
        <v>44344</v>
      </c>
      <c r="AN94">
        <v>21600</v>
      </c>
      <c r="AO94">
        <v>25056</v>
      </c>
      <c r="AR94" t="s">
        <v>304</v>
      </c>
      <c r="AS94" t="s">
        <v>292</v>
      </c>
      <c r="AT94" t="s">
        <v>305</v>
      </c>
      <c r="AU94" t="s">
        <v>1168</v>
      </c>
      <c r="AW94" s="7">
        <v>44333</v>
      </c>
      <c r="AY94" s="8" t="str">
        <f>HYPERLINK("http://transparencia.ags.gob.mx/SOPMA/2021/Arrendamientos/CSOP-030-2021.pdf")</f>
        <v>http://transparencia.ags.gob.mx/SOPMA/2021/Arrendamientos/CSOP-030-2021.pdf</v>
      </c>
      <c r="AZ94" t="s">
        <v>308</v>
      </c>
      <c r="BA94" t="s">
        <v>332</v>
      </c>
      <c r="BB94" t="s">
        <v>1175</v>
      </c>
      <c r="BC94">
        <v>2001</v>
      </c>
      <c r="BD94" t="s">
        <v>255</v>
      </c>
      <c r="BE94">
        <v>2001</v>
      </c>
      <c r="BF94" t="s">
        <v>311</v>
      </c>
      <c r="BG94" t="s">
        <v>308</v>
      </c>
      <c r="BH94" t="s">
        <v>308</v>
      </c>
      <c r="BI94" t="s">
        <v>308</v>
      </c>
      <c r="BJ94" t="s">
        <v>308</v>
      </c>
      <c r="BK94" t="s">
        <v>314</v>
      </c>
      <c r="BL94" s="10">
        <v>44482</v>
      </c>
      <c r="BM94" s="10">
        <v>44482</v>
      </c>
      <c r="BN94" t="s">
        <v>315</v>
      </c>
    </row>
    <row r="95" spans="1:66" x14ac:dyDescent="0.25">
      <c r="A95">
        <v>2021</v>
      </c>
      <c r="B95" s="21" t="s">
        <v>585</v>
      </c>
      <c r="C95" s="21" t="s">
        <v>841</v>
      </c>
      <c r="D95" t="s">
        <v>149</v>
      </c>
      <c r="E95" t="s">
        <v>154</v>
      </c>
      <c r="F95" t="s">
        <v>156</v>
      </c>
      <c r="G95" t="s">
        <v>1240</v>
      </c>
      <c r="H95" t="s">
        <v>1167</v>
      </c>
      <c r="I95" s="4" t="s">
        <v>1340</v>
      </c>
      <c r="J95" t="s">
        <v>1217</v>
      </c>
      <c r="K95">
        <v>2005</v>
      </c>
      <c r="L95" t="s">
        <v>1169</v>
      </c>
      <c r="M95" t="s">
        <v>1170</v>
      </c>
      <c r="N95" t="s">
        <v>1171</v>
      </c>
      <c r="O95" t="s">
        <v>292</v>
      </c>
      <c r="P95" t="s">
        <v>1172</v>
      </c>
      <c r="Q95" t="s">
        <v>164</v>
      </c>
      <c r="R95" t="s">
        <v>1173</v>
      </c>
      <c r="S95">
        <v>208</v>
      </c>
      <c r="U95" t="s">
        <v>189</v>
      </c>
      <c r="V95" t="s">
        <v>1174</v>
      </c>
      <c r="W95" s="6">
        <v>1</v>
      </c>
      <c r="X95" s="6" t="s">
        <v>244</v>
      </c>
      <c r="Y95" s="6">
        <v>1</v>
      </c>
      <c r="Z95" s="6" t="s">
        <v>244</v>
      </c>
      <c r="AA95" s="6">
        <v>1</v>
      </c>
      <c r="AB95" t="s">
        <v>244</v>
      </c>
      <c r="AC95">
        <v>20010</v>
      </c>
      <c r="AH95" t="s">
        <v>299</v>
      </c>
      <c r="AI95" t="s">
        <v>300</v>
      </c>
      <c r="AJ95" t="s">
        <v>1240</v>
      </c>
      <c r="AK95" s="7">
        <v>44333</v>
      </c>
      <c r="AL95" s="7">
        <v>44344</v>
      </c>
      <c r="AN95">
        <v>21600</v>
      </c>
      <c r="AO95">
        <v>31320</v>
      </c>
      <c r="AR95" t="s">
        <v>304</v>
      </c>
      <c r="AS95" t="s">
        <v>292</v>
      </c>
      <c r="AT95" t="s">
        <v>305</v>
      </c>
      <c r="AU95" t="s">
        <v>1217</v>
      </c>
      <c r="AW95" s="7">
        <v>44333</v>
      </c>
      <c r="AY95" s="8" t="str">
        <f>HYPERLINK("http://transparencia.ags.gob.mx/SOPMA/2021/Arrendamientos/CSOP-031-2021.pdf")</f>
        <v>http://transparencia.ags.gob.mx/SOPMA/2021/Arrendamientos/CSOP-031-2021.pdf</v>
      </c>
      <c r="AZ95" t="s">
        <v>308</v>
      </c>
      <c r="BA95" t="s">
        <v>332</v>
      </c>
      <c r="BB95" t="s">
        <v>1175</v>
      </c>
      <c r="BC95">
        <v>2005</v>
      </c>
      <c r="BD95" t="s">
        <v>255</v>
      </c>
      <c r="BE95">
        <v>2005</v>
      </c>
      <c r="BF95" t="s">
        <v>311</v>
      </c>
      <c r="BG95" t="s">
        <v>308</v>
      </c>
      <c r="BH95" t="s">
        <v>308</v>
      </c>
      <c r="BI95" t="s">
        <v>308</v>
      </c>
      <c r="BJ95" t="s">
        <v>308</v>
      </c>
      <c r="BK95" t="s">
        <v>314</v>
      </c>
      <c r="BL95" s="10">
        <v>44482</v>
      </c>
      <c r="BM95" s="10">
        <v>44482</v>
      </c>
      <c r="BN95" t="s">
        <v>315</v>
      </c>
    </row>
    <row r="96" spans="1:66" x14ac:dyDescent="0.25">
      <c r="A96">
        <v>2021</v>
      </c>
      <c r="B96" s="21" t="s">
        <v>585</v>
      </c>
      <c r="C96" s="21" t="s">
        <v>841</v>
      </c>
      <c r="D96" t="s">
        <v>149</v>
      </c>
      <c r="E96" t="s">
        <v>154</v>
      </c>
      <c r="F96" t="s">
        <v>156</v>
      </c>
      <c r="G96" t="s">
        <v>1241</v>
      </c>
      <c r="H96" t="s">
        <v>1167</v>
      </c>
      <c r="I96" s="4" t="s">
        <v>1340</v>
      </c>
      <c r="J96" t="s">
        <v>1233</v>
      </c>
      <c r="K96">
        <v>2007</v>
      </c>
      <c r="L96" t="s">
        <v>837</v>
      </c>
      <c r="M96" t="s">
        <v>838</v>
      </c>
      <c r="N96" t="s">
        <v>839</v>
      </c>
      <c r="O96" t="s">
        <v>292</v>
      </c>
      <c r="P96" t="s">
        <v>840</v>
      </c>
      <c r="Q96" t="s">
        <v>172</v>
      </c>
      <c r="R96" t="s">
        <v>1198</v>
      </c>
      <c r="S96">
        <v>100</v>
      </c>
      <c r="T96">
        <v>1</v>
      </c>
      <c r="U96" t="s">
        <v>189</v>
      </c>
      <c r="V96" t="s">
        <v>1199</v>
      </c>
      <c r="W96" s="6">
        <v>1</v>
      </c>
      <c r="X96" s="6" t="s">
        <v>244</v>
      </c>
      <c r="Y96" s="6">
        <v>1</v>
      </c>
      <c r="Z96" s="6" t="s">
        <v>244</v>
      </c>
      <c r="AA96" s="6">
        <v>1</v>
      </c>
      <c r="AB96" t="s">
        <v>244</v>
      </c>
      <c r="AC96">
        <v>20170</v>
      </c>
      <c r="AH96" t="s">
        <v>299</v>
      </c>
      <c r="AI96" t="s">
        <v>300</v>
      </c>
      <c r="AJ96" t="s">
        <v>1241</v>
      </c>
      <c r="AK96" s="7">
        <v>44333</v>
      </c>
      <c r="AL96" s="7">
        <v>44344</v>
      </c>
      <c r="AN96">
        <v>27000</v>
      </c>
      <c r="AO96">
        <v>62640</v>
      </c>
      <c r="AR96" t="s">
        <v>304</v>
      </c>
      <c r="AS96" t="s">
        <v>292</v>
      </c>
      <c r="AT96" t="s">
        <v>305</v>
      </c>
      <c r="AU96" t="s">
        <v>1233</v>
      </c>
      <c r="AW96" s="7">
        <v>44333</v>
      </c>
      <c r="AY96" s="8" t="str">
        <f>HYPERLINK("http://transparencia.ags.gob.mx/SOPMA/2021/Arrendamientos/CSOP-032-2021.pdf")</f>
        <v>http://transparencia.ags.gob.mx/SOPMA/2021/Arrendamientos/CSOP-032-2021.pdf</v>
      </c>
      <c r="AZ96" t="s">
        <v>308</v>
      </c>
      <c r="BA96" t="s">
        <v>332</v>
      </c>
      <c r="BB96" t="s">
        <v>1175</v>
      </c>
      <c r="BC96">
        <v>2007</v>
      </c>
      <c r="BD96" t="s">
        <v>255</v>
      </c>
      <c r="BE96">
        <v>2007</v>
      </c>
      <c r="BF96" t="s">
        <v>311</v>
      </c>
      <c r="BG96" t="s">
        <v>308</v>
      </c>
      <c r="BH96" t="s">
        <v>308</v>
      </c>
      <c r="BI96" t="s">
        <v>308</v>
      </c>
      <c r="BJ96" t="s">
        <v>308</v>
      </c>
      <c r="BK96" t="s">
        <v>314</v>
      </c>
      <c r="BL96" s="10">
        <v>44482</v>
      </c>
      <c r="BM96" s="10">
        <v>44482</v>
      </c>
      <c r="BN96" t="s">
        <v>315</v>
      </c>
    </row>
    <row r="97" spans="1:66" x14ac:dyDescent="0.25">
      <c r="A97">
        <v>2021</v>
      </c>
      <c r="B97" s="21" t="s">
        <v>585</v>
      </c>
      <c r="C97" s="21" t="s">
        <v>841</v>
      </c>
      <c r="D97" t="s">
        <v>149</v>
      </c>
      <c r="E97" t="s">
        <v>154</v>
      </c>
      <c r="F97" t="s">
        <v>156</v>
      </c>
      <c r="G97" t="s">
        <v>1242</v>
      </c>
      <c r="H97" t="s">
        <v>1167</v>
      </c>
      <c r="I97" s="4" t="s">
        <v>1340</v>
      </c>
      <c r="J97" t="s">
        <v>1243</v>
      </c>
      <c r="K97">
        <v>2005</v>
      </c>
      <c r="L97" t="s">
        <v>1169</v>
      </c>
      <c r="M97" t="s">
        <v>1170</v>
      </c>
      <c r="N97" t="s">
        <v>1171</v>
      </c>
      <c r="O97" t="s">
        <v>292</v>
      </c>
      <c r="P97" t="s">
        <v>1172</v>
      </c>
      <c r="Q97" t="s">
        <v>164</v>
      </c>
      <c r="R97" t="s">
        <v>1173</v>
      </c>
      <c r="S97">
        <v>208</v>
      </c>
      <c r="U97" t="s">
        <v>189</v>
      </c>
      <c r="V97" t="s">
        <v>1174</v>
      </c>
      <c r="W97" s="6">
        <v>1</v>
      </c>
      <c r="X97" s="6" t="s">
        <v>244</v>
      </c>
      <c r="Y97" s="6">
        <v>1</v>
      </c>
      <c r="Z97" s="6" t="s">
        <v>244</v>
      </c>
      <c r="AA97" s="6">
        <v>1</v>
      </c>
      <c r="AB97" t="s">
        <v>244</v>
      </c>
      <c r="AC97">
        <v>20010</v>
      </c>
      <c r="AH97" t="s">
        <v>299</v>
      </c>
      <c r="AI97" t="s">
        <v>300</v>
      </c>
      <c r="AJ97" t="s">
        <v>1242</v>
      </c>
      <c r="AK97" s="7">
        <v>44333</v>
      </c>
      <c r="AL97" s="7">
        <v>44344</v>
      </c>
      <c r="AN97">
        <v>54000</v>
      </c>
      <c r="AO97">
        <v>29464</v>
      </c>
      <c r="AR97" t="s">
        <v>304</v>
      </c>
      <c r="AS97" t="s">
        <v>292</v>
      </c>
      <c r="AT97" t="s">
        <v>305</v>
      </c>
      <c r="AU97" t="s">
        <v>1243</v>
      </c>
      <c r="AW97" s="7">
        <v>44333</v>
      </c>
      <c r="AY97" s="8" t="str">
        <f>HYPERLINK("http://transparencia.ags.gob.mx/SOPMA/2021/Arrendamientos/CSOP-033-2021.pdf")</f>
        <v>http://transparencia.ags.gob.mx/SOPMA/2021/Arrendamientos/CSOP-033-2021.pdf</v>
      </c>
      <c r="AZ97" t="s">
        <v>308</v>
      </c>
      <c r="BA97" t="s">
        <v>332</v>
      </c>
      <c r="BB97" t="s">
        <v>1175</v>
      </c>
      <c r="BC97">
        <v>2005</v>
      </c>
      <c r="BD97" t="s">
        <v>255</v>
      </c>
      <c r="BE97">
        <v>2005</v>
      </c>
      <c r="BF97" t="s">
        <v>311</v>
      </c>
      <c r="BG97" t="s">
        <v>308</v>
      </c>
      <c r="BH97" t="s">
        <v>308</v>
      </c>
      <c r="BI97" t="s">
        <v>308</v>
      </c>
      <c r="BJ97" t="s">
        <v>308</v>
      </c>
      <c r="BK97" t="s">
        <v>314</v>
      </c>
      <c r="BL97" s="10">
        <v>44482</v>
      </c>
      <c r="BM97" s="10">
        <v>44482</v>
      </c>
      <c r="BN97" t="s">
        <v>315</v>
      </c>
    </row>
    <row r="98" spans="1:66" x14ac:dyDescent="0.25">
      <c r="A98">
        <v>2021</v>
      </c>
      <c r="B98" s="21" t="s">
        <v>585</v>
      </c>
      <c r="C98" s="21" t="s">
        <v>841</v>
      </c>
      <c r="D98" t="s">
        <v>149</v>
      </c>
      <c r="E98" t="s">
        <v>154</v>
      </c>
      <c r="F98" t="s">
        <v>156</v>
      </c>
      <c r="G98" t="s">
        <v>1244</v>
      </c>
      <c r="H98" t="s">
        <v>1167</v>
      </c>
      <c r="I98" s="4" t="s">
        <v>1344</v>
      </c>
      <c r="J98" t="s">
        <v>1233</v>
      </c>
      <c r="K98">
        <v>2005</v>
      </c>
      <c r="L98" t="s">
        <v>1169</v>
      </c>
      <c r="M98" t="s">
        <v>1170</v>
      </c>
      <c r="N98" t="s">
        <v>1171</v>
      </c>
      <c r="O98" t="s">
        <v>292</v>
      </c>
      <c r="P98" t="s">
        <v>1172</v>
      </c>
      <c r="Q98" t="s">
        <v>164</v>
      </c>
      <c r="R98" t="s">
        <v>1173</v>
      </c>
      <c r="S98">
        <v>208</v>
      </c>
      <c r="U98" t="s">
        <v>189</v>
      </c>
      <c r="V98" t="s">
        <v>1174</v>
      </c>
      <c r="W98" s="6">
        <v>1</v>
      </c>
      <c r="X98" s="6" t="s">
        <v>244</v>
      </c>
      <c r="Y98" s="6">
        <v>1</v>
      </c>
      <c r="Z98" s="6" t="s">
        <v>244</v>
      </c>
      <c r="AA98" s="6">
        <v>1</v>
      </c>
      <c r="AB98" t="s">
        <v>244</v>
      </c>
      <c r="AC98">
        <v>20010</v>
      </c>
      <c r="AH98" t="s">
        <v>299</v>
      </c>
      <c r="AI98" t="s">
        <v>300</v>
      </c>
      <c r="AJ98" t="s">
        <v>1244</v>
      </c>
      <c r="AK98" s="7">
        <v>44334</v>
      </c>
      <c r="AL98" s="7">
        <v>44355</v>
      </c>
      <c r="AN98">
        <v>25400</v>
      </c>
      <c r="AO98">
        <v>43848</v>
      </c>
      <c r="AR98" t="s">
        <v>304</v>
      </c>
      <c r="AS98" t="s">
        <v>292</v>
      </c>
      <c r="AT98" t="s">
        <v>305</v>
      </c>
      <c r="AU98" t="s">
        <v>1233</v>
      </c>
      <c r="AW98" s="7">
        <v>44334</v>
      </c>
      <c r="AY98" s="8" t="str">
        <f>HYPERLINK("http://transparencia.ags.gob.mx/SOPMA/2021/Arrendamientos/CSOP-034-2021.pdf")</f>
        <v>http://transparencia.ags.gob.mx/SOPMA/2021/Arrendamientos/CSOP-034-2021.pdf</v>
      </c>
      <c r="AZ98" t="s">
        <v>308</v>
      </c>
      <c r="BA98" t="s">
        <v>332</v>
      </c>
      <c r="BB98" t="s">
        <v>1175</v>
      </c>
      <c r="BC98">
        <v>2005</v>
      </c>
      <c r="BD98" t="s">
        <v>255</v>
      </c>
      <c r="BE98">
        <v>2005</v>
      </c>
      <c r="BF98" t="s">
        <v>311</v>
      </c>
      <c r="BG98" t="s">
        <v>308</v>
      </c>
      <c r="BH98" t="s">
        <v>308</v>
      </c>
      <c r="BI98" t="s">
        <v>308</v>
      </c>
      <c r="BJ98" t="s">
        <v>308</v>
      </c>
      <c r="BK98" t="s">
        <v>314</v>
      </c>
      <c r="BL98" s="10">
        <v>44482</v>
      </c>
      <c r="BM98" s="10">
        <v>44482</v>
      </c>
      <c r="BN98" t="s">
        <v>315</v>
      </c>
    </row>
    <row r="99" spans="1:66" x14ac:dyDescent="0.25">
      <c r="A99">
        <v>2021</v>
      </c>
      <c r="B99" s="21" t="s">
        <v>585</v>
      </c>
      <c r="C99" s="21" t="s">
        <v>841</v>
      </c>
      <c r="D99" t="s">
        <v>149</v>
      </c>
      <c r="E99" t="s">
        <v>154</v>
      </c>
      <c r="F99" t="s">
        <v>156</v>
      </c>
      <c r="G99" t="s">
        <v>1245</v>
      </c>
      <c r="H99" t="s">
        <v>1167</v>
      </c>
      <c r="I99" s="4" t="s">
        <v>1340</v>
      </c>
      <c r="J99" t="s">
        <v>1185</v>
      </c>
      <c r="K99">
        <v>2008</v>
      </c>
      <c r="L99" t="s">
        <v>292</v>
      </c>
      <c r="M99" t="s">
        <v>292</v>
      </c>
      <c r="N99" t="s">
        <v>292</v>
      </c>
      <c r="O99" t="s">
        <v>1186</v>
      </c>
      <c r="P99" t="s">
        <v>1187</v>
      </c>
      <c r="Q99" t="s">
        <v>171</v>
      </c>
      <c r="R99" t="s">
        <v>1188</v>
      </c>
      <c r="S99">
        <v>1608</v>
      </c>
      <c r="U99" t="s">
        <v>189</v>
      </c>
      <c r="V99" t="s">
        <v>1189</v>
      </c>
      <c r="W99" s="6">
        <v>1</v>
      </c>
      <c r="X99" s="6" t="s">
        <v>244</v>
      </c>
      <c r="Y99" s="6">
        <v>1</v>
      </c>
      <c r="Z99" s="6" t="s">
        <v>244</v>
      </c>
      <c r="AA99" s="6">
        <v>1</v>
      </c>
      <c r="AB99" t="s">
        <v>244</v>
      </c>
      <c r="AC99">
        <v>20020</v>
      </c>
      <c r="AH99" t="s">
        <v>299</v>
      </c>
      <c r="AI99" t="s">
        <v>300</v>
      </c>
      <c r="AJ99" t="s">
        <v>1245</v>
      </c>
      <c r="AK99" s="7">
        <v>44334</v>
      </c>
      <c r="AL99" s="7">
        <v>44355</v>
      </c>
      <c r="AN99">
        <v>37800</v>
      </c>
      <c r="AO99">
        <v>41760</v>
      </c>
      <c r="AR99" t="s">
        <v>304</v>
      </c>
      <c r="AS99" t="s">
        <v>292</v>
      </c>
      <c r="AT99" t="s">
        <v>305</v>
      </c>
      <c r="AU99" t="s">
        <v>1185</v>
      </c>
      <c r="AW99" s="7">
        <v>44334</v>
      </c>
      <c r="AY99" s="8" t="str">
        <f>HYPERLINK("http://transparencia.ags.gob.mx/SOPMA/2021/Arrendamientos/CSOP-035-2021.pdf")</f>
        <v>http://transparencia.ags.gob.mx/SOPMA/2021/Arrendamientos/CSOP-035-2021.pdf</v>
      </c>
      <c r="AZ99" t="s">
        <v>308</v>
      </c>
      <c r="BA99" t="s">
        <v>332</v>
      </c>
      <c r="BB99" t="s">
        <v>1175</v>
      </c>
      <c r="BC99">
        <v>2008</v>
      </c>
      <c r="BD99" t="s">
        <v>255</v>
      </c>
      <c r="BE99">
        <v>2008</v>
      </c>
      <c r="BF99" t="s">
        <v>311</v>
      </c>
      <c r="BG99" t="s">
        <v>308</v>
      </c>
      <c r="BH99" t="s">
        <v>308</v>
      </c>
      <c r="BI99" t="s">
        <v>308</v>
      </c>
      <c r="BJ99" t="s">
        <v>308</v>
      </c>
      <c r="BK99" t="s">
        <v>314</v>
      </c>
      <c r="BL99" s="10">
        <v>44482</v>
      </c>
      <c r="BM99" s="10">
        <v>44482</v>
      </c>
      <c r="BN99" t="s">
        <v>315</v>
      </c>
    </row>
    <row r="100" spans="1:66" x14ac:dyDescent="0.25">
      <c r="A100">
        <v>2021</v>
      </c>
      <c r="B100" s="21" t="s">
        <v>585</v>
      </c>
      <c r="C100" s="21" t="s">
        <v>841</v>
      </c>
      <c r="D100" t="s">
        <v>149</v>
      </c>
      <c r="E100" t="s">
        <v>154</v>
      </c>
      <c r="F100" t="s">
        <v>156</v>
      </c>
      <c r="G100" t="s">
        <v>1246</v>
      </c>
      <c r="H100" t="s">
        <v>1167</v>
      </c>
      <c r="I100" s="4" t="s">
        <v>1344</v>
      </c>
      <c r="J100" t="s">
        <v>1217</v>
      </c>
      <c r="K100">
        <v>2005</v>
      </c>
      <c r="L100" t="s">
        <v>1169</v>
      </c>
      <c r="M100" t="s">
        <v>1170</v>
      </c>
      <c r="N100" t="s">
        <v>1171</v>
      </c>
      <c r="O100" t="s">
        <v>292</v>
      </c>
      <c r="P100" t="s">
        <v>1172</v>
      </c>
      <c r="Q100" t="s">
        <v>164</v>
      </c>
      <c r="R100" t="s">
        <v>1173</v>
      </c>
      <c r="S100">
        <v>208</v>
      </c>
      <c r="U100" t="s">
        <v>189</v>
      </c>
      <c r="V100" t="s">
        <v>1174</v>
      </c>
      <c r="W100" s="6">
        <v>1</v>
      </c>
      <c r="X100" s="6" t="s">
        <v>244</v>
      </c>
      <c r="Y100" s="6">
        <v>1</v>
      </c>
      <c r="Z100" s="6" t="s">
        <v>244</v>
      </c>
      <c r="AA100" s="6">
        <v>1</v>
      </c>
      <c r="AB100" t="s">
        <v>244</v>
      </c>
      <c r="AC100">
        <v>20010</v>
      </c>
      <c r="AH100" t="s">
        <v>299</v>
      </c>
      <c r="AI100" t="s">
        <v>300</v>
      </c>
      <c r="AJ100" t="s">
        <v>1246</v>
      </c>
      <c r="AK100" s="7">
        <v>44334</v>
      </c>
      <c r="AL100" s="7">
        <v>44355</v>
      </c>
      <c r="AN100">
        <v>36000</v>
      </c>
      <c r="AO100">
        <v>43848</v>
      </c>
      <c r="AR100" t="s">
        <v>304</v>
      </c>
      <c r="AS100" t="s">
        <v>292</v>
      </c>
      <c r="AT100" t="s">
        <v>305</v>
      </c>
      <c r="AU100" t="s">
        <v>1217</v>
      </c>
      <c r="AW100" s="7">
        <v>44334</v>
      </c>
      <c r="AY100" s="8" t="str">
        <f>HYPERLINK("http://transparencia.ags.gob.mx/SOPMA/2021/Arrendamientos/CSOP-036-2021.pdf")</f>
        <v>http://transparencia.ags.gob.mx/SOPMA/2021/Arrendamientos/CSOP-036-2021.pdf</v>
      </c>
      <c r="AZ100" t="s">
        <v>308</v>
      </c>
      <c r="BA100" t="s">
        <v>332</v>
      </c>
      <c r="BB100" t="s">
        <v>1175</v>
      </c>
      <c r="BC100">
        <v>2005</v>
      </c>
      <c r="BD100" t="s">
        <v>255</v>
      </c>
      <c r="BE100">
        <v>2005</v>
      </c>
      <c r="BF100" t="s">
        <v>311</v>
      </c>
      <c r="BG100" t="s">
        <v>308</v>
      </c>
      <c r="BH100" t="s">
        <v>308</v>
      </c>
      <c r="BI100" t="s">
        <v>308</v>
      </c>
      <c r="BJ100" t="s">
        <v>308</v>
      </c>
      <c r="BK100" t="s">
        <v>314</v>
      </c>
      <c r="BL100" s="10">
        <v>44482</v>
      </c>
      <c r="BM100" s="10">
        <v>44482</v>
      </c>
      <c r="BN100" t="s">
        <v>315</v>
      </c>
    </row>
    <row r="101" spans="1:66" x14ac:dyDescent="0.25">
      <c r="A101">
        <v>2021</v>
      </c>
      <c r="B101" s="21" t="s">
        <v>585</v>
      </c>
      <c r="C101" s="21" t="s">
        <v>841</v>
      </c>
      <c r="D101" t="s">
        <v>149</v>
      </c>
      <c r="E101" t="s">
        <v>154</v>
      </c>
      <c r="F101" t="s">
        <v>156</v>
      </c>
      <c r="G101" t="s">
        <v>1248</v>
      </c>
      <c r="H101" t="s">
        <v>1167</v>
      </c>
      <c r="I101" s="4" t="s">
        <v>1340</v>
      </c>
      <c r="J101" t="s">
        <v>1217</v>
      </c>
      <c r="K101">
        <v>2004</v>
      </c>
      <c r="L101" t="s">
        <v>292</v>
      </c>
      <c r="M101" t="s">
        <v>292</v>
      </c>
      <c r="N101" t="s">
        <v>292</v>
      </c>
      <c r="O101" t="s">
        <v>1203</v>
      </c>
      <c r="P101" t="s">
        <v>1204</v>
      </c>
      <c r="Q101" t="s">
        <v>183</v>
      </c>
      <c r="R101" t="s">
        <v>1205</v>
      </c>
      <c r="S101">
        <v>903</v>
      </c>
      <c r="U101" t="s">
        <v>189</v>
      </c>
      <c r="V101" t="s">
        <v>1206</v>
      </c>
      <c r="W101" s="6">
        <v>1</v>
      </c>
      <c r="X101" s="6" t="s">
        <v>244</v>
      </c>
      <c r="Y101" s="6">
        <v>1</v>
      </c>
      <c r="Z101" s="6" t="s">
        <v>244</v>
      </c>
      <c r="AA101" s="6">
        <v>1</v>
      </c>
      <c r="AB101" t="s">
        <v>244</v>
      </c>
      <c r="AC101">
        <v>20280</v>
      </c>
      <c r="AH101" t="s">
        <v>299</v>
      </c>
      <c r="AI101" t="s">
        <v>300</v>
      </c>
      <c r="AJ101" t="s">
        <v>1248</v>
      </c>
      <c r="AK101" s="7">
        <v>44335</v>
      </c>
      <c r="AL101" s="7">
        <v>44355</v>
      </c>
      <c r="AN101">
        <v>37800</v>
      </c>
      <c r="AO101">
        <v>31320</v>
      </c>
      <c r="AR101" t="s">
        <v>304</v>
      </c>
      <c r="AS101" t="s">
        <v>292</v>
      </c>
      <c r="AT101" t="s">
        <v>305</v>
      </c>
      <c r="AU101" t="s">
        <v>1217</v>
      </c>
      <c r="AW101" s="7">
        <v>44335</v>
      </c>
      <c r="AY101" s="8" t="str">
        <f>HYPERLINK("http://transparencia.ags.gob.mx/SOPMA/2021/Arrendamientos/CSOP-037-2021.pdf")</f>
        <v>http://transparencia.ags.gob.mx/SOPMA/2021/Arrendamientos/CSOP-037-2021.pdf</v>
      </c>
      <c r="AZ101" t="s">
        <v>308</v>
      </c>
      <c r="BA101" t="s">
        <v>332</v>
      </c>
      <c r="BB101" t="s">
        <v>1175</v>
      </c>
      <c r="BC101">
        <v>2004</v>
      </c>
      <c r="BD101" t="s">
        <v>255</v>
      </c>
      <c r="BE101">
        <v>2004</v>
      </c>
      <c r="BF101" t="s">
        <v>311</v>
      </c>
      <c r="BG101" t="s">
        <v>308</v>
      </c>
      <c r="BH101" t="s">
        <v>308</v>
      </c>
      <c r="BI101" t="s">
        <v>308</v>
      </c>
      <c r="BJ101" t="s">
        <v>308</v>
      </c>
      <c r="BK101" t="s">
        <v>314</v>
      </c>
      <c r="BL101" s="10">
        <v>44482</v>
      </c>
      <c r="BM101" s="10">
        <v>44482</v>
      </c>
      <c r="BN101" t="s">
        <v>315</v>
      </c>
    </row>
    <row r="102" spans="1:66" x14ac:dyDescent="0.25">
      <c r="A102">
        <v>2021</v>
      </c>
      <c r="B102" s="21" t="s">
        <v>585</v>
      </c>
      <c r="C102" s="21" t="s">
        <v>841</v>
      </c>
      <c r="D102" t="s">
        <v>149</v>
      </c>
      <c r="E102" t="s">
        <v>154</v>
      </c>
      <c r="F102" t="s">
        <v>156</v>
      </c>
      <c r="G102" t="s">
        <v>1249</v>
      </c>
      <c r="H102" t="s">
        <v>1167</v>
      </c>
      <c r="I102" s="4" t="s">
        <v>1340</v>
      </c>
      <c r="J102" t="s">
        <v>1168</v>
      </c>
      <c r="K102">
        <v>2001</v>
      </c>
      <c r="L102" t="s">
        <v>292</v>
      </c>
      <c r="M102" t="s">
        <v>292</v>
      </c>
      <c r="N102" t="s">
        <v>292</v>
      </c>
      <c r="O102" t="s">
        <v>1178</v>
      </c>
      <c r="P102" t="s">
        <v>1179</v>
      </c>
      <c r="Q102" t="s">
        <v>183</v>
      </c>
      <c r="R102" t="s">
        <v>1180</v>
      </c>
      <c r="S102">
        <v>507</v>
      </c>
      <c r="T102" t="s">
        <v>1181</v>
      </c>
      <c r="U102" t="s">
        <v>189</v>
      </c>
      <c r="V102" t="s">
        <v>1182</v>
      </c>
      <c r="W102" s="6">
        <v>1</v>
      </c>
      <c r="X102" s="6" t="s">
        <v>244</v>
      </c>
      <c r="Y102" s="6">
        <v>1</v>
      </c>
      <c r="Z102" s="6" t="s">
        <v>244</v>
      </c>
      <c r="AA102" s="6">
        <v>1</v>
      </c>
      <c r="AB102" t="s">
        <v>244</v>
      </c>
      <c r="AC102">
        <v>20100</v>
      </c>
      <c r="AH102" t="s">
        <v>299</v>
      </c>
      <c r="AI102" t="s">
        <v>300</v>
      </c>
      <c r="AJ102" t="s">
        <v>1249</v>
      </c>
      <c r="AK102" s="7">
        <v>44340</v>
      </c>
      <c r="AL102" s="7">
        <v>44355</v>
      </c>
      <c r="AN102">
        <v>21600</v>
      </c>
      <c r="AO102">
        <v>25056</v>
      </c>
      <c r="AR102" t="s">
        <v>304</v>
      </c>
      <c r="AS102" t="s">
        <v>292</v>
      </c>
      <c r="AT102" t="s">
        <v>305</v>
      </c>
      <c r="AU102" t="s">
        <v>1168</v>
      </c>
      <c r="AW102" s="7">
        <v>44340</v>
      </c>
      <c r="AY102" s="8" t="str">
        <f>HYPERLINK("http://transparencia.ags.gob.mx/SOPMA/2021/Arrendamientos/CSOP-038-2021.pdf")</f>
        <v>http://transparencia.ags.gob.mx/SOPMA/2021/Arrendamientos/CSOP-038-2021.pdf</v>
      </c>
      <c r="AZ102" t="s">
        <v>308</v>
      </c>
      <c r="BA102" t="s">
        <v>332</v>
      </c>
      <c r="BB102" t="s">
        <v>1175</v>
      </c>
      <c r="BC102">
        <v>2001</v>
      </c>
      <c r="BD102" t="s">
        <v>255</v>
      </c>
      <c r="BE102">
        <v>2001</v>
      </c>
      <c r="BF102" t="s">
        <v>311</v>
      </c>
      <c r="BG102" t="s">
        <v>308</v>
      </c>
      <c r="BH102" t="s">
        <v>308</v>
      </c>
      <c r="BI102" t="s">
        <v>308</v>
      </c>
      <c r="BJ102" t="s">
        <v>308</v>
      </c>
      <c r="BK102" t="s">
        <v>314</v>
      </c>
      <c r="BL102" s="10">
        <v>44482</v>
      </c>
      <c r="BM102" s="10">
        <v>44482</v>
      </c>
      <c r="BN102" t="s">
        <v>315</v>
      </c>
    </row>
    <row r="103" spans="1:66" x14ac:dyDescent="0.25">
      <c r="A103">
        <v>2021</v>
      </c>
      <c r="B103" s="21" t="s">
        <v>585</v>
      </c>
      <c r="C103" s="21" t="s">
        <v>841</v>
      </c>
      <c r="D103" t="s">
        <v>149</v>
      </c>
      <c r="E103" t="s">
        <v>154</v>
      </c>
      <c r="F103" t="s">
        <v>156</v>
      </c>
      <c r="G103" t="s">
        <v>1250</v>
      </c>
      <c r="H103" t="s">
        <v>1167</v>
      </c>
      <c r="I103" s="4" t="s">
        <v>1340</v>
      </c>
      <c r="J103" t="s">
        <v>1168</v>
      </c>
      <c r="K103">
        <v>2001</v>
      </c>
      <c r="L103" t="s">
        <v>292</v>
      </c>
      <c r="M103" t="s">
        <v>292</v>
      </c>
      <c r="N103" t="s">
        <v>292</v>
      </c>
      <c r="O103" t="s">
        <v>1178</v>
      </c>
      <c r="P103" t="s">
        <v>1179</v>
      </c>
      <c r="Q103" t="s">
        <v>183</v>
      </c>
      <c r="R103" t="s">
        <v>1180</v>
      </c>
      <c r="S103">
        <v>507</v>
      </c>
      <c r="T103" t="s">
        <v>1181</v>
      </c>
      <c r="U103" t="s">
        <v>189</v>
      </c>
      <c r="V103" t="s">
        <v>1182</v>
      </c>
      <c r="W103" s="6">
        <v>1</v>
      </c>
      <c r="X103" s="6" t="s">
        <v>244</v>
      </c>
      <c r="Y103" s="6">
        <v>1</v>
      </c>
      <c r="Z103" s="6" t="s">
        <v>244</v>
      </c>
      <c r="AA103" s="6">
        <v>1</v>
      </c>
      <c r="AB103" t="s">
        <v>244</v>
      </c>
      <c r="AC103">
        <v>20010</v>
      </c>
      <c r="AH103" t="s">
        <v>299</v>
      </c>
      <c r="AI103" t="s">
        <v>300</v>
      </c>
      <c r="AJ103" t="s">
        <v>1250</v>
      </c>
      <c r="AK103" s="7">
        <v>44340</v>
      </c>
      <c r="AL103" s="7">
        <v>44355</v>
      </c>
      <c r="AN103">
        <v>21600</v>
      </c>
      <c r="AO103">
        <v>25056</v>
      </c>
      <c r="AR103" t="s">
        <v>304</v>
      </c>
      <c r="AS103" t="s">
        <v>292</v>
      </c>
      <c r="AT103" t="s">
        <v>305</v>
      </c>
      <c r="AU103" t="s">
        <v>1168</v>
      </c>
      <c r="AW103" s="7">
        <v>44340</v>
      </c>
      <c r="AY103" s="8" t="str">
        <f>HYPERLINK("http://transparencia.ags.gob.mx/SOPMA/2021/Arrendamientos/CSOP-039-2021.pdf")</f>
        <v>http://transparencia.ags.gob.mx/SOPMA/2021/Arrendamientos/CSOP-039-2021.pdf</v>
      </c>
      <c r="AZ103" t="s">
        <v>308</v>
      </c>
      <c r="BA103" t="s">
        <v>332</v>
      </c>
      <c r="BB103" t="s">
        <v>1175</v>
      </c>
      <c r="BC103">
        <v>2001</v>
      </c>
      <c r="BD103" t="s">
        <v>255</v>
      </c>
      <c r="BE103">
        <v>2001</v>
      </c>
      <c r="BF103" t="s">
        <v>311</v>
      </c>
      <c r="BG103" t="s">
        <v>308</v>
      </c>
      <c r="BH103" t="s">
        <v>308</v>
      </c>
      <c r="BI103" t="s">
        <v>308</v>
      </c>
      <c r="BJ103" t="s">
        <v>308</v>
      </c>
      <c r="BK103" t="s">
        <v>314</v>
      </c>
      <c r="BL103" s="10">
        <v>44482</v>
      </c>
      <c r="BM103" s="10">
        <v>44482</v>
      </c>
      <c r="BN103" t="s">
        <v>315</v>
      </c>
    </row>
    <row r="104" spans="1:66" x14ac:dyDescent="0.25">
      <c r="A104">
        <v>2021</v>
      </c>
      <c r="B104" s="21" t="s">
        <v>585</v>
      </c>
      <c r="C104" s="21" t="s">
        <v>841</v>
      </c>
      <c r="D104" t="s">
        <v>149</v>
      </c>
      <c r="E104" t="s">
        <v>154</v>
      </c>
      <c r="F104" t="s">
        <v>156</v>
      </c>
      <c r="G104" t="s">
        <v>1251</v>
      </c>
      <c r="H104" t="s">
        <v>1167</v>
      </c>
      <c r="I104" s="4" t="s">
        <v>1344</v>
      </c>
      <c r="J104" t="s">
        <v>1236</v>
      </c>
      <c r="K104">
        <v>2005</v>
      </c>
      <c r="L104" t="s">
        <v>1169</v>
      </c>
      <c r="M104" t="s">
        <v>1170</v>
      </c>
      <c r="N104" t="s">
        <v>1171</v>
      </c>
      <c r="O104" t="s">
        <v>292</v>
      </c>
      <c r="P104" t="s">
        <v>1172</v>
      </c>
      <c r="Q104" t="s">
        <v>164</v>
      </c>
      <c r="R104" t="s">
        <v>1173</v>
      </c>
      <c r="S104">
        <v>208</v>
      </c>
      <c r="U104" t="s">
        <v>189</v>
      </c>
      <c r="V104" t="s">
        <v>1174</v>
      </c>
      <c r="W104" s="6">
        <v>1</v>
      </c>
      <c r="X104" s="6" t="s">
        <v>244</v>
      </c>
      <c r="Y104" s="6">
        <v>1</v>
      </c>
      <c r="Z104" s="6" t="s">
        <v>244</v>
      </c>
      <c r="AA104" s="6">
        <v>1</v>
      </c>
      <c r="AB104" t="s">
        <v>244</v>
      </c>
      <c r="AC104">
        <v>20010</v>
      </c>
      <c r="AH104" t="s">
        <v>299</v>
      </c>
      <c r="AI104" t="s">
        <v>300</v>
      </c>
      <c r="AJ104" t="s">
        <v>1251</v>
      </c>
      <c r="AK104" s="7">
        <v>44340</v>
      </c>
      <c r="AL104" s="7">
        <v>44355</v>
      </c>
      <c r="AN104">
        <v>21600</v>
      </c>
      <c r="AO104">
        <v>30044</v>
      </c>
      <c r="AR104" t="s">
        <v>304</v>
      </c>
      <c r="AS104" t="s">
        <v>292</v>
      </c>
      <c r="AT104" t="s">
        <v>305</v>
      </c>
      <c r="AU104" t="s">
        <v>1236</v>
      </c>
      <c r="AW104" s="7">
        <v>44340</v>
      </c>
      <c r="AY104" s="8" t="str">
        <f>HYPERLINK("http://transparencia.ags.gob.mx/SOPMA/2021/Arrendamientos/CSOP-040-2021.pdf")</f>
        <v>http://transparencia.ags.gob.mx/SOPMA/2021/Arrendamientos/CSOP-040-2021.pdf</v>
      </c>
      <c r="AZ104" t="s">
        <v>308</v>
      </c>
      <c r="BA104" t="s">
        <v>332</v>
      </c>
      <c r="BB104" t="s">
        <v>1175</v>
      </c>
      <c r="BC104">
        <v>2005</v>
      </c>
      <c r="BD104" t="s">
        <v>255</v>
      </c>
      <c r="BE104">
        <v>2005</v>
      </c>
      <c r="BF104" t="s">
        <v>311</v>
      </c>
      <c r="BG104" t="s">
        <v>308</v>
      </c>
      <c r="BH104" t="s">
        <v>308</v>
      </c>
      <c r="BI104" t="s">
        <v>308</v>
      </c>
      <c r="BJ104" t="s">
        <v>308</v>
      </c>
      <c r="BK104" t="s">
        <v>314</v>
      </c>
      <c r="BL104" s="10">
        <v>44482</v>
      </c>
      <c r="BM104" s="10">
        <v>44482</v>
      </c>
      <c r="BN104" t="s">
        <v>315</v>
      </c>
    </row>
    <row r="105" spans="1:66" x14ac:dyDescent="0.25">
      <c r="A105">
        <v>2021</v>
      </c>
      <c r="B105" s="21" t="s">
        <v>585</v>
      </c>
      <c r="C105" s="21" t="s">
        <v>841</v>
      </c>
      <c r="D105" t="s">
        <v>149</v>
      </c>
      <c r="E105" t="s">
        <v>154</v>
      </c>
      <c r="F105" t="s">
        <v>156</v>
      </c>
      <c r="G105" t="s">
        <v>1252</v>
      </c>
      <c r="H105" t="s">
        <v>1167</v>
      </c>
      <c r="I105" s="4" t="s">
        <v>1340</v>
      </c>
      <c r="J105" t="s">
        <v>1185</v>
      </c>
      <c r="K105">
        <v>2004</v>
      </c>
      <c r="L105" t="s">
        <v>292</v>
      </c>
      <c r="M105" t="s">
        <v>292</v>
      </c>
      <c r="N105" t="s">
        <v>292</v>
      </c>
      <c r="O105" t="s">
        <v>1203</v>
      </c>
      <c r="P105" t="s">
        <v>1204</v>
      </c>
      <c r="Q105" t="s">
        <v>183</v>
      </c>
      <c r="R105" t="s">
        <v>1205</v>
      </c>
      <c r="S105">
        <v>903</v>
      </c>
      <c r="U105" t="s">
        <v>189</v>
      </c>
      <c r="V105" t="s">
        <v>1206</v>
      </c>
      <c r="W105" s="6">
        <v>1</v>
      </c>
      <c r="X105" s="6" t="s">
        <v>244</v>
      </c>
      <c r="Y105" s="6">
        <v>1</v>
      </c>
      <c r="Z105" s="6" t="s">
        <v>244</v>
      </c>
      <c r="AA105" s="6">
        <v>1</v>
      </c>
      <c r="AB105" t="s">
        <v>244</v>
      </c>
      <c r="AC105">
        <v>20280</v>
      </c>
      <c r="AH105" t="s">
        <v>299</v>
      </c>
      <c r="AI105" t="s">
        <v>300</v>
      </c>
      <c r="AJ105" t="s">
        <v>1252</v>
      </c>
      <c r="AK105" s="7">
        <v>44342</v>
      </c>
      <c r="AL105" s="7">
        <v>44355</v>
      </c>
      <c r="AN105">
        <v>25900</v>
      </c>
      <c r="AO105">
        <v>83520</v>
      </c>
      <c r="AR105" t="s">
        <v>304</v>
      </c>
      <c r="AS105" t="s">
        <v>292</v>
      </c>
      <c r="AT105" t="s">
        <v>305</v>
      </c>
      <c r="AU105" t="s">
        <v>1185</v>
      </c>
      <c r="AW105" s="7">
        <v>44342</v>
      </c>
      <c r="AY105" s="8" t="str">
        <f>HYPERLINK("http://transparencia.ags.gob.mx/SOPMA/2021/Arrendamientos/CSOP-041-2021.pdf")</f>
        <v>http://transparencia.ags.gob.mx/SOPMA/2021/Arrendamientos/CSOP-041-2021.pdf</v>
      </c>
      <c r="AZ105" t="s">
        <v>308</v>
      </c>
      <c r="BA105" t="s">
        <v>332</v>
      </c>
      <c r="BB105" t="s">
        <v>1175</v>
      </c>
      <c r="BC105">
        <v>2004</v>
      </c>
      <c r="BD105" t="s">
        <v>255</v>
      </c>
      <c r="BE105">
        <v>2004</v>
      </c>
      <c r="BF105" t="s">
        <v>311</v>
      </c>
      <c r="BG105" t="s">
        <v>308</v>
      </c>
      <c r="BH105" t="s">
        <v>308</v>
      </c>
      <c r="BI105" t="s">
        <v>308</v>
      </c>
      <c r="BJ105" t="s">
        <v>308</v>
      </c>
      <c r="BK105" t="s">
        <v>314</v>
      </c>
      <c r="BL105" s="10">
        <v>44482</v>
      </c>
      <c r="BM105" s="10">
        <v>44482</v>
      </c>
      <c r="BN105" t="s">
        <v>315</v>
      </c>
    </row>
    <row r="106" spans="1:66" x14ac:dyDescent="0.25">
      <c r="A106">
        <v>2021</v>
      </c>
      <c r="B106" s="21" t="s">
        <v>585</v>
      </c>
      <c r="C106" s="21" t="s">
        <v>841</v>
      </c>
      <c r="D106" t="s">
        <v>149</v>
      </c>
      <c r="E106" t="s">
        <v>154</v>
      </c>
      <c r="F106" t="s">
        <v>156</v>
      </c>
      <c r="G106" t="s">
        <v>1253</v>
      </c>
      <c r="H106" t="s">
        <v>1167</v>
      </c>
      <c r="I106" s="4" t="s">
        <v>1340</v>
      </c>
      <c r="J106" t="s">
        <v>1217</v>
      </c>
      <c r="K106">
        <v>2004</v>
      </c>
      <c r="L106" t="s">
        <v>292</v>
      </c>
      <c r="M106" t="s">
        <v>292</v>
      </c>
      <c r="N106" t="s">
        <v>292</v>
      </c>
      <c r="O106" t="s">
        <v>1203</v>
      </c>
      <c r="P106" t="s">
        <v>1204</v>
      </c>
      <c r="Q106" t="s">
        <v>183</v>
      </c>
      <c r="R106" t="s">
        <v>1205</v>
      </c>
      <c r="S106">
        <v>903</v>
      </c>
      <c r="U106" t="s">
        <v>189</v>
      </c>
      <c r="V106" t="s">
        <v>1206</v>
      </c>
      <c r="W106" s="6">
        <v>1</v>
      </c>
      <c r="X106" s="6" t="s">
        <v>244</v>
      </c>
      <c r="Y106" s="6">
        <v>1</v>
      </c>
      <c r="Z106" s="6" t="s">
        <v>244</v>
      </c>
      <c r="AA106" s="6">
        <v>1</v>
      </c>
      <c r="AB106" t="s">
        <v>244</v>
      </c>
      <c r="AC106">
        <v>20280</v>
      </c>
      <c r="AH106" t="s">
        <v>299</v>
      </c>
      <c r="AI106" t="s">
        <v>300</v>
      </c>
      <c r="AJ106" t="s">
        <v>1253</v>
      </c>
      <c r="AK106" s="7">
        <v>44347</v>
      </c>
      <c r="AL106" s="7">
        <v>44355</v>
      </c>
      <c r="AN106">
        <v>72000</v>
      </c>
      <c r="AO106">
        <v>31320</v>
      </c>
      <c r="AR106" t="s">
        <v>304</v>
      </c>
      <c r="AS106" t="s">
        <v>292</v>
      </c>
      <c r="AT106" t="s">
        <v>305</v>
      </c>
      <c r="AU106" t="s">
        <v>1217</v>
      </c>
      <c r="AW106" s="7">
        <v>44347</v>
      </c>
      <c r="AY106" s="8" t="str">
        <f>HYPERLINK("http://transparencia.ags.gob.mx/SOPMA/2021/Arrendamientos/CSOP-042-2021.pdf")</f>
        <v>http://transparencia.ags.gob.mx/SOPMA/2021/Arrendamientos/CSOP-042-2021.pdf</v>
      </c>
      <c r="AZ106" t="s">
        <v>308</v>
      </c>
      <c r="BA106" t="s">
        <v>332</v>
      </c>
      <c r="BB106" t="s">
        <v>1175</v>
      </c>
      <c r="BC106">
        <v>2004</v>
      </c>
      <c r="BD106" t="s">
        <v>255</v>
      </c>
      <c r="BE106">
        <v>2004</v>
      </c>
      <c r="BF106" t="s">
        <v>311</v>
      </c>
      <c r="BG106" t="s">
        <v>308</v>
      </c>
      <c r="BH106" t="s">
        <v>308</v>
      </c>
      <c r="BI106" t="s">
        <v>308</v>
      </c>
      <c r="BJ106" t="s">
        <v>308</v>
      </c>
      <c r="BK106" t="s">
        <v>314</v>
      </c>
      <c r="BL106" s="10">
        <v>44482</v>
      </c>
      <c r="BM106" s="10">
        <v>44482</v>
      </c>
      <c r="BN106" t="s">
        <v>315</v>
      </c>
    </row>
    <row r="107" spans="1:66" x14ac:dyDescent="0.25">
      <c r="A107">
        <v>2021</v>
      </c>
      <c r="B107" s="21" t="s">
        <v>585</v>
      </c>
      <c r="C107" s="21" t="s">
        <v>841</v>
      </c>
      <c r="D107" t="s">
        <v>149</v>
      </c>
      <c r="E107" t="s">
        <v>154</v>
      </c>
      <c r="F107" t="s">
        <v>156</v>
      </c>
      <c r="G107" t="s">
        <v>1234</v>
      </c>
      <c r="H107" t="s">
        <v>1167</v>
      </c>
      <c r="I107" s="4" t="s">
        <v>1344</v>
      </c>
      <c r="J107" t="s">
        <v>1233</v>
      </c>
      <c r="K107">
        <v>2005</v>
      </c>
      <c r="L107" t="s">
        <v>1169</v>
      </c>
      <c r="M107" t="s">
        <v>1170</v>
      </c>
      <c r="N107" t="s">
        <v>1171</v>
      </c>
      <c r="O107" t="s">
        <v>292</v>
      </c>
      <c r="P107" t="s">
        <v>1172</v>
      </c>
      <c r="Q107" t="s">
        <v>164</v>
      </c>
      <c r="R107" t="s">
        <v>1173</v>
      </c>
      <c r="S107">
        <v>208</v>
      </c>
      <c r="U107" t="s">
        <v>189</v>
      </c>
      <c r="V107" t="s">
        <v>1174</v>
      </c>
      <c r="W107" s="6">
        <v>1</v>
      </c>
      <c r="X107" s="6" t="s">
        <v>244</v>
      </c>
      <c r="Y107" s="6">
        <v>1</v>
      </c>
      <c r="Z107" s="6" t="s">
        <v>244</v>
      </c>
      <c r="AA107" s="6">
        <v>1</v>
      </c>
      <c r="AB107" t="s">
        <v>244</v>
      </c>
      <c r="AC107">
        <v>20010</v>
      </c>
      <c r="AH107" t="s">
        <v>299</v>
      </c>
      <c r="AI107" t="s">
        <v>300</v>
      </c>
      <c r="AJ107" t="s">
        <v>1234</v>
      </c>
      <c r="AK107" s="7">
        <v>44314</v>
      </c>
      <c r="AL107" s="7">
        <v>44368</v>
      </c>
      <c r="AN107">
        <v>48600</v>
      </c>
      <c r="AO107">
        <v>56376</v>
      </c>
      <c r="AR107" t="s">
        <v>304</v>
      </c>
      <c r="AS107" t="s">
        <v>292</v>
      </c>
      <c r="AT107" t="s">
        <v>305</v>
      </c>
      <c r="AU107" t="s">
        <v>1233</v>
      </c>
      <c r="AW107" s="7">
        <v>44314</v>
      </c>
      <c r="AY107" s="8" t="str">
        <f>HYPERLINK("http://transparencia.ags.gob.mx/SOPMA/2021/Arrendamientos/CSOP-043-2021.pdf")</f>
        <v>http://transparencia.ags.gob.mx/SOPMA/2021/Arrendamientos/CSOP-043-2021.pdf</v>
      </c>
      <c r="AZ107" t="s">
        <v>308</v>
      </c>
      <c r="BA107" t="s">
        <v>332</v>
      </c>
      <c r="BB107" t="s">
        <v>1175</v>
      </c>
      <c r="BC107">
        <v>2005</v>
      </c>
      <c r="BD107" t="s">
        <v>255</v>
      </c>
      <c r="BE107">
        <v>2005</v>
      </c>
      <c r="BF107" t="s">
        <v>311</v>
      </c>
      <c r="BG107" t="s">
        <v>308</v>
      </c>
      <c r="BH107" t="s">
        <v>308</v>
      </c>
      <c r="BI107" t="s">
        <v>308</v>
      </c>
      <c r="BJ107" t="s">
        <v>308</v>
      </c>
      <c r="BK107" t="s">
        <v>314</v>
      </c>
      <c r="BL107" s="10">
        <v>44482</v>
      </c>
      <c r="BM107" s="10">
        <v>44482</v>
      </c>
      <c r="BN107" t="s">
        <v>315</v>
      </c>
    </row>
    <row r="108" spans="1:66" x14ac:dyDescent="0.25">
      <c r="A108">
        <v>2021</v>
      </c>
      <c r="B108" s="21" t="s">
        <v>585</v>
      </c>
      <c r="C108" s="21" t="s">
        <v>841</v>
      </c>
      <c r="D108" t="s">
        <v>149</v>
      </c>
      <c r="E108" t="s">
        <v>154</v>
      </c>
      <c r="F108" t="s">
        <v>156</v>
      </c>
      <c r="G108" t="s">
        <v>1247</v>
      </c>
      <c r="H108" t="s">
        <v>1167</v>
      </c>
      <c r="I108" s="4" t="s">
        <v>1344</v>
      </c>
      <c r="J108" t="s">
        <v>1233</v>
      </c>
      <c r="K108">
        <v>2005</v>
      </c>
      <c r="L108" t="s">
        <v>1169</v>
      </c>
      <c r="M108" t="s">
        <v>1170</v>
      </c>
      <c r="N108" t="s">
        <v>1171</v>
      </c>
      <c r="O108" t="s">
        <v>292</v>
      </c>
      <c r="P108" t="s">
        <v>1172</v>
      </c>
      <c r="Q108" t="s">
        <v>164</v>
      </c>
      <c r="R108" t="s">
        <v>1173</v>
      </c>
      <c r="S108">
        <v>208</v>
      </c>
      <c r="U108" t="s">
        <v>189</v>
      </c>
      <c r="V108" t="s">
        <v>1174</v>
      </c>
      <c r="W108" s="6">
        <v>1</v>
      </c>
      <c r="X108" s="6" t="s">
        <v>244</v>
      </c>
      <c r="Y108" s="6">
        <v>1</v>
      </c>
      <c r="Z108" s="6" t="s">
        <v>244</v>
      </c>
      <c r="AA108" s="6">
        <v>1</v>
      </c>
      <c r="AB108" t="s">
        <v>244</v>
      </c>
      <c r="AC108">
        <v>20010</v>
      </c>
      <c r="AH108" t="s">
        <v>299</v>
      </c>
      <c r="AI108" t="s">
        <v>300</v>
      </c>
      <c r="AJ108" t="s">
        <v>1247</v>
      </c>
      <c r="AK108" s="7">
        <v>44334</v>
      </c>
      <c r="AL108" s="7">
        <v>44368</v>
      </c>
      <c r="AN108">
        <v>37800</v>
      </c>
      <c r="AO108">
        <v>43848</v>
      </c>
      <c r="AR108" t="s">
        <v>304</v>
      </c>
      <c r="AS108" t="s">
        <v>292</v>
      </c>
      <c r="AT108" t="s">
        <v>305</v>
      </c>
      <c r="AU108" t="s">
        <v>1233</v>
      </c>
      <c r="AW108" s="7">
        <v>44334</v>
      </c>
      <c r="AY108" s="8" t="str">
        <f>HYPERLINK("http://transparencia.ags.gob.mx/SOPMA/2021/Arrendamientos/CSOP-044-2021.pdf")</f>
        <v>http://transparencia.ags.gob.mx/SOPMA/2021/Arrendamientos/CSOP-044-2021.pdf</v>
      </c>
      <c r="AZ108" t="s">
        <v>308</v>
      </c>
      <c r="BA108" t="s">
        <v>332</v>
      </c>
      <c r="BB108" t="s">
        <v>1175</v>
      </c>
      <c r="BC108">
        <v>2005</v>
      </c>
      <c r="BD108" t="s">
        <v>255</v>
      </c>
      <c r="BE108">
        <v>2005</v>
      </c>
      <c r="BF108" t="s">
        <v>311</v>
      </c>
      <c r="BG108" t="s">
        <v>308</v>
      </c>
      <c r="BH108" t="s">
        <v>308</v>
      </c>
      <c r="BI108" t="s">
        <v>308</v>
      </c>
      <c r="BJ108" t="s">
        <v>308</v>
      </c>
      <c r="BK108" t="s">
        <v>314</v>
      </c>
      <c r="BL108" s="10">
        <v>44482</v>
      </c>
      <c r="BM108" s="10">
        <v>44482</v>
      </c>
      <c r="BN108" t="s">
        <v>315</v>
      </c>
    </row>
    <row r="109" spans="1:66" x14ac:dyDescent="0.25">
      <c r="A109">
        <v>2021</v>
      </c>
      <c r="B109" s="21" t="s">
        <v>585</v>
      </c>
      <c r="C109" s="21" t="s">
        <v>841</v>
      </c>
      <c r="D109" t="s">
        <v>149</v>
      </c>
      <c r="E109" t="s">
        <v>154</v>
      </c>
      <c r="F109" t="s">
        <v>156</v>
      </c>
      <c r="G109" t="s">
        <v>1254</v>
      </c>
      <c r="H109" t="s">
        <v>1167</v>
      </c>
      <c r="I109" s="4" t="s">
        <v>1340</v>
      </c>
      <c r="J109" t="s">
        <v>1185</v>
      </c>
      <c r="K109">
        <v>2004</v>
      </c>
      <c r="L109" t="s">
        <v>292</v>
      </c>
      <c r="M109" t="s">
        <v>292</v>
      </c>
      <c r="N109" t="s">
        <v>292</v>
      </c>
      <c r="O109" t="s">
        <v>1203</v>
      </c>
      <c r="P109" t="s">
        <v>1204</v>
      </c>
      <c r="Q109" t="s">
        <v>183</v>
      </c>
      <c r="R109" t="s">
        <v>1205</v>
      </c>
      <c r="S109">
        <v>903</v>
      </c>
      <c r="U109" t="s">
        <v>189</v>
      </c>
      <c r="V109" t="s">
        <v>1206</v>
      </c>
      <c r="W109" s="6">
        <v>1</v>
      </c>
      <c r="X109" s="6" t="s">
        <v>244</v>
      </c>
      <c r="Y109" s="6">
        <v>1</v>
      </c>
      <c r="Z109" s="6" t="s">
        <v>244</v>
      </c>
      <c r="AA109" s="6">
        <v>1</v>
      </c>
      <c r="AB109" t="s">
        <v>244</v>
      </c>
      <c r="AC109">
        <v>20280</v>
      </c>
      <c r="AH109" t="s">
        <v>299</v>
      </c>
      <c r="AI109" t="s">
        <v>300</v>
      </c>
      <c r="AJ109" t="s">
        <v>1254</v>
      </c>
      <c r="AK109" s="7">
        <v>44362</v>
      </c>
      <c r="AL109" s="7">
        <v>44368</v>
      </c>
      <c r="AN109">
        <v>72000</v>
      </c>
      <c r="AO109">
        <v>38520</v>
      </c>
      <c r="AR109" t="s">
        <v>304</v>
      </c>
      <c r="AS109" t="s">
        <v>292</v>
      </c>
      <c r="AT109" t="s">
        <v>305</v>
      </c>
      <c r="AU109" t="s">
        <v>1185</v>
      </c>
      <c r="AW109" s="7">
        <v>44362</v>
      </c>
      <c r="AY109" s="8" t="str">
        <f>HYPERLINK("http://transparencia.ags.gob.mx/SOPMA/2021/Arrendamientos/CSOP-045-2021.pdf")</f>
        <v>http://transparencia.ags.gob.mx/SOPMA/2021/Arrendamientos/CSOP-045-2021.pdf</v>
      </c>
      <c r="AZ109" t="s">
        <v>308</v>
      </c>
      <c r="BA109" t="s">
        <v>332</v>
      </c>
      <c r="BB109" t="s">
        <v>1175</v>
      </c>
      <c r="BC109">
        <v>2004</v>
      </c>
      <c r="BD109" t="s">
        <v>255</v>
      </c>
      <c r="BE109">
        <v>2004</v>
      </c>
      <c r="BF109" t="s">
        <v>311</v>
      </c>
      <c r="BG109" t="s">
        <v>308</v>
      </c>
      <c r="BH109" t="s">
        <v>308</v>
      </c>
      <c r="BI109" t="s">
        <v>308</v>
      </c>
      <c r="BJ109" t="s">
        <v>308</v>
      </c>
      <c r="BK109" t="s">
        <v>314</v>
      </c>
      <c r="BL109" s="10">
        <v>44482</v>
      </c>
      <c r="BM109" s="10">
        <v>44482</v>
      </c>
      <c r="BN109" t="s">
        <v>315</v>
      </c>
    </row>
    <row r="110" spans="1:66" x14ac:dyDescent="0.25">
      <c r="A110">
        <v>2021</v>
      </c>
      <c r="B110" s="21" t="s">
        <v>585</v>
      </c>
      <c r="C110" s="21" t="s">
        <v>841</v>
      </c>
      <c r="D110" t="s">
        <v>149</v>
      </c>
      <c r="E110" t="s">
        <v>154</v>
      </c>
      <c r="F110" t="s">
        <v>156</v>
      </c>
      <c r="G110" t="s">
        <v>1255</v>
      </c>
      <c r="H110" t="s">
        <v>1167</v>
      </c>
      <c r="I110" s="4" t="s">
        <v>1343</v>
      </c>
      <c r="J110" t="s">
        <v>1185</v>
      </c>
      <c r="K110">
        <v>2008</v>
      </c>
      <c r="L110" t="s">
        <v>292</v>
      </c>
      <c r="M110" t="s">
        <v>292</v>
      </c>
      <c r="N110" t="s">
        <v>292</v>
      </c>
      <c r="O110" t="s">
        <v>1186</v>
      </c>
      <c r="P110" t="s">
        <v>1187</v>
      </c>
      <c r="Q110" t="s">
        <v>171</v>
      </c>
      <c r="R110" t="s">
        <v>1188</v>
      </c>
      <c r="S110">
        <v>1608</v>
      </c>
      <c r="U110" t="s">
        <v>189</v>
      </c>
      <c r="V110" t="s">
        <v>1189</v>
      </c>
      <c r="W110" s="6">
        <v>1</v>
      </c>
      <c r="X110" s="6" t="s">
        <v>244</v>
      </c>
      <c r="Y110" s="6">
        <v>1</v>
      </c>
      <c r="Z110" s="6" t="s">
        <v>244</v>
      </c>
      <c r="AA110" s="6">
        <v>1</v>
      </c>
      <c r="AB110" t="s">
        <v>244</v>
      </c>
      <c r="AC110">
        <v>20020</v>
      </c>
      <c r="AH110" t="s">
        <v>299</v>
      </c>
      <c r="AI110" t="s">
        <v>300</v>
      </c>
      <c r="AJ110" t="s">
        <v>1255</v>
      </c>
      <c r="AK110" s="7">
        <v>44368</v>
      </c>
      <c r="AL110" s="7">
        <v>44379</v>
      </c>
      <c r="AN110">
        <v>72000</v>
      </c>
      <c r="AO110">
        <v>83520</v>
      </c>
      <c r="AR110" t="s">
        <v>304</v>
      </c>
      <c r="AS110" t="s">
        <v>292</v>
      </c>
      <c r="AT110" t="s">
        <v>305</v>
      </c>
      <c r="AU110" t="s">
        <v>1185</v>
      </c>
      <c r="AW110" s="7">
        <v>44368</v>
      </c>
      <c r="AY110" s="8" t="str">
        <f>HYPERLINK("http://transparencia.ags.gob.mx/SOPMA/2021/Arrendamientos/CSOP-046-2021.pdf")</f>
        <v>http://transparencia.ags.gob.mx/SOPMA/2021/Arrendamientos/CSOP-046-2021.pdf</v>
      </c>
      <c r="AZ110" t="s">
        <v>308</v>
      </c>
      <c r="BA110" t="s">
        <v>332</v>
      </c>
      <c r="BB110" t="s">
        <v>1175</v>
      </c>
      <c r="BC110">
        <v>2008</v>
      </c>
      <c r="BD110" t="s">
        <v>255</v>
      </c>
      <c r="BE110">
        <v>2008</v>
      </c>
      <c r="BF110" t="s">
        <v>311</v>
      </c>
      <c r="BG110" t="s">
        <v>308</v>
      </c>
      <c r="BH110" t="s">
        <v>308</v>
      </c>
      <c r="BI110" t="s">
        <v>308</v>
      </c>
      <c r="BJ110" t="s">
        <v>308</v>
      </c>
      <c r="BK110" t="s">
        <v>314</v>
      </c>
      <c r="BL110" s="10">
        <v>44482</v>
      </c>
      <c r="BM110" s="10">
        <v>44482</v>
      </c>
      <c r="BN110" t="s">
        <v>315</v>
      </c>
    </row>
    <row r="111" spans="1:66" x14ac:dyDescent="0.25">
      <c r="A111">
        <v>2021</v>
      </c>
      <c r="B111" s="21" t="s">
        <v>585</v>
      </c>
      <c r="C111" s="21" t="s">
        <v>841</v>
      </c>
      <c r="D111" t="s">
        <v>149</v>
      </c>
      <c r="E111" t="s">
        <v>154</v>
      </c>
      <c r="F111" t="s">
        <v>156</v>
      </c>
      <c r="G111" t="s">
        <v>1256</v>
      </c>
      <c r="H111" t="s">
        <v>1167</v>
      </c>
      <c r="I111" s="4" t="s">
        <v>1343</v>
      </c>
      <c r="J111" t="s">
        <v>1185</v>
      </c>
      <c r="K111">
        <v>2005</v>
      </c>
      <c r="L111" t="s">
        <v>1169</v>
      </c>
      <c r="M111" t="s">
        <v>1170</v>
      </c>
      <c r="N111" t="s">
        <v>1171</v>
      </c>
      <c r="O111" t="s">
        <v>292</v>
      </c>
      <c r="P111" t="s">
        <v>1172</v>
      </c>
      <c r="Q111" t="s">
        <v>164</v>
      </c>
      <c r="R111" t="s">
        <v>1173</v>
      </c>
      <c r="S111">
        <v>208</v>
      </c>
      <c r="U111" t="s">
        <v>189</v>
      </c>
      <c r="V111" t="s">
        <v>1174</v>
      </c>
      <c r="W111" s="6">
        <v>1</v>
      </c>
      <c r="X111" s="6" t="s">
        <v>244</v>
      </c>
      <c r="Y111" s="6">
        <v>1</v>
      </c>
      <c r="Z111" s="6" t="s">
        <v>244</v>
      </c>
      <c r="AA111" s="6">
        <v>1</v>
      </c>
      <c r="AB111" t="s">
        <v>244</v>
      </c>
      <c r="AC111">
        <v>20010</v>
      </c>
      <c r="AH111" t="s">
        <v>299</v>
      </c>
      <c r="AI111" t="s">
        <v>300</v>
      </c>
      <c r="AJ111" t="s">
        <v>1256</v>
      </c>
      <c r="AK111" s="7">
        <v>44368</v>
      </c>
      <c r="AL111" s="7">
        <v>44379</v>
      </c>
      <c r="AN111">
        <v>72000</v>
      </c>
      <c r="AO111">
        <v>83520</v>
      </c>
      <c r="AR111" t="s">
        <v>304</v>
      </c>
      <c r="AS111" t="s">
        <v>292</v>
      </c>
      <c r="AT111" t="s">
        <v>305</v>
      </c>
      <c r="AU111" t="s">
        <v>1185</v>
      </c>
      <c r="AW111" s="7">
        <v>44368</v>
      </c>
      <c r="AY111" s="8" t="str">
        <f>HYPERLINK("http://transparencia.ags.gob.mx/SOPMA/2021/Arrendamientos/CSOP-047-2021.pdf")</f>
        <v>http://transparencia.ags.gob.mx/SOPMA/2021/Arrendamientos/CSOP-047-2021.pdf</v>
      </c>
      <c r="AZ111" t="s">
        <v>308</v>
      </c>
      <c r="BA111" t="s">
        <v>332</v>
      </c>
      <c r="BB111" t="s">
        <v>1175</v>
      </c>
      <c r="BC111">
        <v>2005</v>
      </c>
      <c r="BD111" t="s">
        <v>255</v>
      </c>
      <c r="BE111">
        <v>2005</v>
      </c>
      <c r="BF111" t="s">
        <v>311</v>
      </c>
      <c r="BG111" t="s">
        <v>308</v>
      </c>
      <c r="BH111" t="s">
        <v>308</v>
      </c>
      <c r="BI111" t="s">
        <v>308</v>
      </c>
      <c r="BJ111" t="s">
        <v>308</v>
      </c>
      <c r="BK111" t="s">
        <v>314</v>
      </c>
      <c r="BL111" s="10">
        <v>44482</v>
      </c>
      <c r="BM111" s="10">
        <v>44482</v>
      </c>
      <c r="BN111" t="s">
        <v>315</v>
      </c>
    </row>
    <row r="112" spans="1:66" x14ac:dyDescent="0.25">
      <c r="A112">
        <v>2021</v>
      </c>
      <c r="B112" s="21" t="s">
        <v>585</v>
      </c>
      <c r="C112" s="21" t="s">
        <v>841</v>
      </c>
      <c r="D112" t="s">
        <v>149</v>
      </c>
      <c r="E112" t="s">
        <v>154</v>
      </c>
      <c r="F112" t="s">
        <v>156</v>
      </c>
      <c r="G112" t="s">
        <v>1257</v>
      </c>
      <c r="H112" t="s">
        <v>1167</v>
      </c>
      <c r="I112" s="4" t="s">
        <v>1343</v>
      </c>
      <c r="J112" t="s">
        <v>1185</v>
      </c>
      <c r="K112">
        <v>2004</v>
      </c>
      <c r="L112" t="s">
        <v>292</v>
      </c>
      <c r="M112" t="s">
        <v>292</v>
      </c>
      <c r="N112" t="s">
        <v>292</v>
      </c>
      <c r="O112" t="s">
        <v>1203</v>
      </c>
      <c r="P112" t="s">
        <v>1204</v>
      </c>
      <c r="Q112" t="s">
        <v>183</v>
      </c>
      <c r="R112" t="s">
        <v>1205</v>
      </c>
      <c r="S112">
        <v>903</v>
      </c>
      <c r="U112" t="s">
        <v>189</v>
      </c>
      <c r="V112" t="s">
        <v>1206</v>
      </c>
      <c r="W112" s="6">
        <v>1</v>
      </c>
      <c r="X112" s="6" t="s">
        <v>244</v>
      </c>
      <c r="Y112" s="6">
        <v>1</v>
      </c>
      <c r="Z112" s="6" t="s">
        <v>244</v>
      </c>
      <c r="AA112" s="6">
        <v>1</v>
      </c>
      <c r="AB112" t="s">
        <v>244</v>
      </c>
      <c r="AC112">
        <v>20280</v>
      </c>
      <c r="AH112" t="s">
        <v>299</v>
      </c>
      <c r="AI112" t="s">
        <v>300</v>
      </c>
      <c r="AJ112" t="s">
        <v>1257</v>
      </c>
      <c r="AK112" s="7">
        <v>44368</v>
      </c>
      <c r="AL112" s="7">
        <v>44379</v>
      </c>
      <c r="AN112">
        <v>72000</v>
      </c>
      <c r="AO112">
        <v>83520</v>
      </c>
      <c r="AR112" t="s">
        <v>304</v>
      </c>
      <c r="AS112" t="s">
        <v>292</v>
      </c>
      <c r="AT112" t="s">
        <v>305</v>
      </c>
      <c r="AU112" t="s">
        <v>1185</v>
      </c>
      <c r="AW112" s="7">
        <v>44368</v>
      </c>
      <c r="AY112" s="8" t="str">
        <f>HYPERLINK("http://transparencia.ags.gob.mx/SOPMA/2021/Arrendamientos/CSOP-048-2021.pdf")</f>
        <v>http://transparencia.ags.gob.mx/SOPMA/2021/Arrendamientos/CSOP-048-2021.pdf</v>
      </c>
      <c r="AZ112" t="s">
        <v>308</v>
      </c>
      <c r="BA112" t="s">
        <v>332</v>
      </c>
      <c r="BB112" t="s">
        <v>1175</v>
      </c>
      <c r="BC112">
        <v>2004</v>
      </c>
      <c r="BD112" t="s">
        <v>255</v>
      </c>
      <c r="BE112">
        <v>2004</v>
      </c>
      <c r="BF112" t="s">
        <v>311</v>
      </c>
      <c r="BG112" t="s">
        <v>308</v>
      </c>
      <c r="BH112" t="s">
        <v>308</v>
      </c>
      <c r="BI112" t="s">
        <v>308</v>
      </c>
      <c r="BJ112" t="s">
        <v>308</v>
      </c>
      <c r="BK112" t="s">
        <v>314</v>
      </c>
      <c r="BL112" s="10">
        <v>44482</v>
      </c>
      <c r="BM112" s="10">
        <v>44482</v>
      </c>
      <c r="BN112" t="s">
        <v>315</v>
      </c>
    </row>
    <row r="113" spans="1:66" x14ac:dyDescent="0.25">
      <c r="A113">
        <v>2021</v>
      </c>
      <c r="B113" s="21" t="s">
        <v>585</v>
      </c>
      <c r="C113" s="21" t="s">
        <v>841</v>
      </c>
      <c r="D113" t="s">
        <v>149</v>
      </c>
      <c r="E113" t="s">
        <v>154</v>
      </c>
      <c r="F113" t="s">
        <v>156</v>
      </c>
      <c r="G113" t="s">
        <v>1258</v>
      </c>
      <c r="H113" t="s">
        <v>1167</v>
      </c>
      <c r="I113" s="4" t="s">
        <v>1343</v>
      </c>
      <c r="J113" t="s">
        <v>1185</v>
      </c>
      <c r="K113">
        <v>2002</v>
      </c>
      <c r="L113" t="s">
        <v>1208</v>
      </c>
      <c r="M113" t="s">
        <v>1170</v>
      </c>
      <c r="N113" t="s">
        <v>1209</v>
      </c>
      <c r="O113" t="s">
        <v>292</v>
      </c>
      <c r="P113" t="s">
        <v>1210</v>
      </c>
      <c r="Q113" t="s">
        <v>183</v>
      </c>
      <c r="R113" t="s">
        <v>1211</v>
      </c>
      <c r="S113">
        <v>105</v>
      </c>
      <c r="T113">
        <v>49</v>
      </c>
      <c r="U113" t="s">
        <v>189</v>
      </c>
      <c r="V113" t="s">
        <v>1212</v>
      </c>
      <c r="W113" s="6">
        <v>1</v>
      </c>
      <c r="X113" s="6" t="s">
        <v>244</v>
      </c>
      <c r="Y113" s="6">
        <v>1</v>
      </c>
      <c r="Z113" s="6" t="s">
        <v>244</v>
      </c>
      <c r="AA113" s="6">
        <v>1</v>
      </c>
      <c r="AB113" t="s">
        <v>244</v>
      </c>
      <c r="AC113">
        <v>20200</v>
      </c>
      <c r="AH113" t="s">
        <v>299</v>
      </c>
      <c r="AI113" t="s">
        <v>300</v>
      </c>
      <c r="AJ113" t="s">
        <v>1258</v>
      </c>
      <c r="AK113" s="7">
        <v>44368</v>
      </c>
      <c r="AL113" s="7">
        <v>44379</v>
      </c>
      <c r="AN113">
        <v>35640</v>
      </c>
      <c r="AO113">
        <v>41342.400000000001</v>
      </c>
      <c r="AR113" t="s">
        <v>304</v>
      </c>
      <c r="AS113" t="s">
        <v>292</v>
      </c>
      <c r="AT113" t="s">
        <v>305</v>
      </c>
      <c r="AU113" t="s">
        <v>1185</v>
      </c>
      <c r="AW113" s="7">
        <v>44368</v>
      </c>
      <c r="AY113" s="8" t="str">
        <f>HYPERLINK("http://transparencia.ags.gob.mx/SOPMA/2021/Arrendamientos/CSOP-049-2021.pdf")</f>
        <v>http://transparencia.ags.gob.mx/SOPMA/2021/Arrendamientos/CSOP-049-2021.pdf</v>
      </c>
      <c r="AZ113" t="s">
        <v>308</v>
      </c>
      <c r="BA113" t="s">
        <v>332</v>
      </c>
      <c r="BB113" t="s">
        <v>1175</v>
      </c>
      <c r="BC113">
        <v>2002</v>
      </c>
      <c r="BD113" t="s">
        <v>255</v>
      </c>
      <c r="BE113">
        <v>2002</v>
      </c>
      <c r="BF113" t="s">
        <v>311</v>
      </c>
      <c r="BG113" t="s">
        <v>308</v>
      </c>
      <c r="BH113" t="s">
        <v>308</v>
      </c>
      <c r="BI113" t="s">
        <v>308</v>
      </c>
      <c r="BJ113" t="s">
        <v>308</v>
      </c>
      <c r="BK113" t="s">
        <v>314</v>
      </c>
      <c r="BL113" s="10">
        <v>44482</v>
      </c>
      <c r="BM113" s="10">
        <v>44482</v>
      </c>
      <c r="BN113" t="s">
        <v>315</v>
      </c>
    </row>
    <row r="114" spans="1:66" x14ac:dyDescent="0.25">
      <c r="A114">
        <v>2021</v>
      </c>
      <c r="B114" s="21" t="s">
        <v>585</v>
      </c>
      <c r="C114" s="21" t="s">
        <v>841</v>
      </c>
      <c r="D114" t="s">
        <v>149</v>
      </c>
      <c r="E114" t="s">
        <v>154</v>
      </c>
      <c r="F114" t="s">
        <v>156</v>
      </c>
      <c r="G114" t="s">
        <v>1259</v>
      </c>
      <c r="H114" t="s">
        <v>1167</v>
      </c>
      <c r="I114" s="4" t="s">
        <v>1342</v>
      </c>
      <c r="J114" t="s">
        <v>1195</v>
      </c>
      <c r="K114">
        <v>2007</v>
      </c>
      <c r="L114" t="s">
        <v>837</v>
      </c>
      <c r="M114" t="s">
        <v>838</v>
      </c>
      <c r="N114" t="s">
        <v>839</v>
      </c>
      <c r="O114" t="s">
        <v>292</v>
      </c>
      <c r="P114" t="s">
        <v>840</v>
      </c>
      <c r="Q114" t="s">
        <v>172</v>
      </c>
      <c r="R114" t="s">
        <v>1198</v>
      </c>
      <c r="S114">
        <v>100</v>
      </c>
      <c r="T114">
        <v>1</v>
      </c>
      <c r="U114" t="s">
        <v>189</v>
      </c>
      <c r="V114" t="s">
        <v>1199</v>
      </c>
      <c r="W114" s="6">
        <v>1</v>
      </c>
      <c r="X114" s="6" t="s">
        <v>244</v>
      </c>
      <c r="Y114" s="6">
        <v>1</v>
      </c>
      <c r="Z114" s="6" t="s">
        <v>244</v>
      </c>
      <c r="AA114" s="6">
        <v>1</v>
      </c>
      <c r="AB114" t="s">
        <v>244</v>
      </c>
      <c r="AC114">
        <v>20170</v>
      </c>
      <c r="AH114" t="s">
        <v>299</v>
      </c>
      <c r="AI114" t="s">
        <v>300</v>
      </c>
      <c r="AJ114" t="s">
        <v>1259</v>
      </c>
      <c r="AK114" s="7">
        <v>44370</v>
      </c>
      <c r="AL114" s="7">
        <v>44379</v>
      </c>
      <c r="AN114">
        <v>35640</v>
      </c>
      <c r="AO114">
        <v>63800</v>
      </c>
      <c r="AR114" t="s">
        <v>304</v>
      </c>
      <c r="AS114" t="s">
        <v>292</v>
      </c>
      <c r="AT114" t="s">
        <v>305</v>
      </c>
      <c r="AU114" t="s">
        <v>1195</v>
      </c>
      <c r="AW114" s="7">
        <v>44370</v>
      </c>
      <c r="AY114" s="8" t="str">
        <f>HYPERLINK("http://transparencia.ags.gob.mx/SOPMA/2021/Arrendamientos/CSOP-050-2021.pdf")</f>
        <v>http://transparencia.ags.gob.mx/SOPMA/2021/Arrendamientos/CSOP-050-2021.pdf</v>
      </c>
      <c r="AZ114" t="s">
        <v>308</v>
      </c>
      <c r="BA114" t="s">
        <v>332</v>
      </c>
      <c r="BB114" t="s">
        <v>1175</v>
      </c>
      <c r="BC114">
        <v>2007</v>
      </c>
      <c r="BD114" t="s">
        <v>255</v>
      </c>
      <c r="BE114">
        <v>2007</v>
      </c>
      <c r="BF114" t="s">
        <v>311</v>
      </c>
      <c r="BG114" t="s">
        <v>308</v>
      </c>
      <c r="BH114" t="s">
        <v>308</v>
      </c>
      <c r="BI114" t="s">
        <v>308</v>
      </c>
      <c r="BJ114" t="s">
        <v>308</v>
      </c>
      <c r="BK114" t="s">
        <v>314</v>
      </c>
      <c r="BL114" s="10">
        <v>44482</v>
      </c>
      <c r="BM114" s="10">
        <v>44482</v>
      </c>
      <c r="BN114" t="s">
        <v>315</v>
      </c>
    </row>
    <row r="115" spans="1:66" x14ac:dyDescent="0.25">
      <c r="A115">
        <v>2021</v>
      </c>
      <c r="B115" s="21" t="s">
        <v>585</v>
      </c>
      <c r="C115" s="21" t="s">
        <v>841</v>
      </c>
      <c r="D115" t="s">
        <v>149</v>
      </c>
      <c r="E115" t="s">
        <v>154</v>
      </c>
      <c r="F115" t="s">
        <v>156</v>
      </c>
      <c r="G115" t="s">
        <v>1260</v>
      </c>
      <c r="H115" t="s">
        <v>1167</v>
      </c>
      <c r="I115" s="4" t="s">
        <v>1340</v>
      </c>
      <c r="J115" t="s">
        <v>1168</v>
      </c>
      <c r="K115">
        <v>2005</v>
      </c>
      <c r="L115" t="s">
        <v>1169</v>
      </c>
      <c r="M115" t="s">
        <v>1170</v>
      </c>
      <c r="N115" t="s">
        <v>1171</v>
      </c>
      <c r="O115" t="s">
        <v>292</v>
      </c>
      <c r="P115" t="s">
        <v>1172</v>
      </c>
      <c r="Q115" t="s">
        <v>164</v>
      </c>
      <c r="R115" t="s">
        <v>1173</v>
      </c>
      <c r="S115">
        <v>208</v>
      </c>
      <c r="U115" t="s">
        <v>189</v>
      </c>
      <c r="V115" t="s">
        <v>1174</v>
      </c>
      <c r="W115" s="6">
        <v>1</v>
      </c>
      <c r="X115" s="6" t="s">
        <v>244</v>
      </c>
      <c r="Y115" s="6">
        <v>1</v>
      </c>
      <c r="Z115" s="6" t="s">
        <v>244</v>
      </c>
      <c r="AA115" s="6">
        <v>1</v>
      </c>
      <c r="AB115" t="s">
        <v>244</v>
      </c>
      <c r="AC115">
        <v>20010</v>
      </c>
      <c r="AH115" t="s">
        <v>299</v>
      </c>
      <c r="AI115" t="s">
        <v>300</v>
      </c>
      <c r="AJ115" t="s">
        <v>1260</v>
      </c>
      <c r="AK115" s="7">
        <v>44375</v>
      </c>
      <c r="AL115" s="7">
        <v>44379</v>
      </c>
      <c r="AN115">
        <v>21600</v>
      </c>
      <c r="AO115">
        <v>25056</v>
      </c>
      <c r="AR115" t="s">
        <v>304</v>
      </c>
      <c r="AS115" t="s">
        <v>292</v>
      </c>
      <c r="AT115" t="s">
        <v>305</v>
      </c>
      <c r="AU115" t="s">
        <v>1168</v>
      </c>
      <c r="AW115" s="7">
        <v>44375</v>
      </c>
      <c r="AY115" s="8" t="str">
        <f>HYPERLINK("http://transparencia.ags.gob.mx/SOPMA/2021/Arrendamientos/CSOP-051-2021.pdf")</f>
        <v>http://transparencia.ags.gob.mx/SOPMA/2021/Arrendamientos/CSOP-051-2021.pdf</v>
      </c>
      <c r="AZ115" t="s">
        <v>308</v>
      </c>
      <c r="BA115" t="s">
        <v>332</v>
      </c>
      <c r="BB115" t="s">
        <v>1175</v>
      </c>
      <c r="BC115">
        <v>2005</v>
      </c>
      <c r="BD115" t="s">
        <v>255</v>
      </c>
      <c r="BE115">
        <v>2005</v>
      </c>
      <c r="BF115" t="s">
        <v>311</v>
      </c>
      <c r="BG115" t="s">
        <v>308</v>
      </c>
      <c r="BH115" t="s">
        <v>308</v>
      </c>
      <c r="BI115" t="s">
        <v>308</v>
      </c>
      <c r="BJ115" t="s">
        <v>308</v>
      </c>
      <c r="BK115" t="s">
        <v>314</v>
      </c>
      <c r="BL115" s="10">
        <v>44482</v>
      </c>
      <c r="BM115" s="10">
        <v>44482</v>
      </c>
      <c r="BN115" t="s">
        <v>315</v>
      </c>
    </row>
    <row r="116" spans="1:66" x14ac:dyDescent="0.25">
      <c r="A116">
        <v>2021</v>
      </c>
      <c r="B116" s="21" t="s">
        <v>585</v>
      </c>
      <c r="C116" s="21" t="s">
        <v>841</v>
      </c>
      <c r="D116" t="s">
        <v>149</v>
      </c>
      <c r="E116" t="s">
        <v>154</v>
      </c>
      <c r="F116" t="s">
        <v>156</v>
      </c>
      <c r="G116" t="s">
        <v>1261</v>
      </c>
      <c r="H116" t="s">
        <v>1167</v>
      </c>
      <c r="I116" s="4" t="s">
        <v>1340</v>
      </c>
      <c r="J116" t="s">
        <v>1185</v>
      </c>
      <c r="K116">
        <v>2004</v>
      </c>
      <c r="L116" t="s">
        <v>292</v>
      </c>
      <c r="M116" t="s">
        <v>292</v>
      </c>
      <c r="N116" t="s">
        <v>292</v>
      </c>
      <c r="O116" t="s">
        <v>1203</v>
      </c>
      <c r="P116" t="s">
        <v>1204</v>
      </c>
      <c r="Q116" t="s">
        <v>183</v>
      </c>
      <c r="R116" t="s">
        <v>1205</v>
      </c>
      <c r="S116">
        <v>903</v>
      </c>
      <c r="U116" t="s">
        <v>189</v>
      </c>
      <c r="V116" t="s">
        <v>1206</v>
      </c>
      <c r="W116" s="6">
        <v>1</v>
      </c>
      <c r="X116" s="6" t="s">
        <v>244</v>
      </c>
      <c r="Y116" s="6">
        <v>1</v>
      </c>
      <c r="Z116" s="6" t="s">
        <v>244</v>
      </c>
      <c r="AA116" s="6">
        <v>1</v>
      </c>
      <c r="AB116" t="s">
        <v>244</v>
      </c>
      <c r="AC116">
        <v>20280</v>
      </c>
      <c r="AH116" t="s">
        <v>299</v>
      </c>
      <c r="AI116" t="s">
        <v>300</v>
      </c>
      <c r="AJ116" t="s">
        <v>1261</v>
      </c>
      <c r="AK116" s="7">
        <v>44377</v>
      </c>
      <c r="AL116" s="7">
        <v>44385</v>
      </c>
      <c r="AN116">
        <v>72000</v>
      </c>
      <c r="AO116">
        <v>83520</v>
      </c>
      <c r="AR116" t="s">
        <v>304</v>
      </c>
      <c r="AS116" t="s">
        <v>292</v>
      </c>
      <c r="AT116" t="s">
        <v>305</v>
      </c>
      <c r="AU116" t="s">
        <v>1185</v>
      </c>
      <c r="AW116" s="7">
        <v>44377</v>
      </c>
      <c r="AY116" s="8" t="str">
        <f>HYPERLINK("http://transparencia.ags.gob.mx/SOPMA/2021/Arrendamientos/CSOP-052-2021.pdf")</f>
        <v>http://transparencia.ags.gob.mx/SOPMA/2021/Arrendamientos/CSOP-052-2021.pdf</v>
      </c>
      <c r="AZ116" t="s">
        <v>308</v>
      </c>
      <c r="BA116" t="s">
        <v>332</v>
      </c>
      <c r="BB116" t="s">
        <v>1175</v>
      </c>
      <c r="BC116">
        <v>2004</v>
      </c>
      <c r="BD116" t="s">
        <v>255</v>
      </c>
      <c r="BE116">
        <v>2004</v>
      </c>
      <c r="BF116" t="s">
        <v>311</v>
      </c>
      <c r="BG116" t="s">
        <v>308</v>
      </c>
      <c r="BH116" t="s">
        <v>308</v>
      </c>
      <c r="BI116" t="s">
        <v>308</v>
      </c>
      <c r="BJ116" t="s">
        <v>308</v>
      </c>
      <c r="BK116" t="s">
        <v>314</v>
      </c>
      <c r="BL116" s="10">
        <v>44482</v>
      </c>
      <c r="BM116" s="10">
        <v>44482</v>
      </c>
      <c r="BN116" t="s">
        <v>315</v>
      </c>
    </row>
    <row r="117" spans="1:66" x14ac:dyDescent="0.25">
      <c r="A117">
        <v>2021</v>
      </c>
      <c r="B117" s="21" t="s">
        <v>585</v>
      </c>
      <c r="C117" s="21" t="s">
        <v>841</v>
      </c>
      <c r="D117" t="s">
        <v>149</v>
      </c>
      <c r="E117" t="s">
        <v>154</v>
      </c>
      <c r="F117" t="s">
        <v>156</v>
      </c>
      <c r="G117" t="s">
        <v>1262</v>
      </c>
      <c r="H117" t="s">
        <v>1167</v>
      </c>
      <c r="I117" s="4" t="s">
        <v>1340</v>
      </c>
      <c r="J117" t="s">
        <v>1185</v>
      </c>
      <c r="K117">
        <v>2002</v>
      </c>
      <c r="L117" t="s">
        <v>1208</v>
      </c>
      <c r="M117" t="s">
        <v>1170</v>
      </c>
      <c r="N117" t="s">
        <v>1209</v>
      </c>
      <c r="O117" t="s">
        <v>292</v>
      </c>
      <c r="P117" t="s">
        <v>1210</v>
      </c>
      <c r="Q117" t="s">
        <v>183</v>
      </c>
      <c r="R117" t="s">
        <v>1211</v>
      </c>
      <c r="S117">
        <v>105</v>
      </c>
      <c r="T117">
        <v>49</v>
      </c>
      <c r="U117" t="s">
        <v>189</v>
      </c>
      <c r="V117" t="s">
        <v>1211</v>
      </c>
      <c r="W117" s="6">
        <v>1</v>
      </c>
      <c r="X117" s="6" t="s">
        <v>244</v>
      </c>
      <c r="Y117" s="6">
        <v>1</v>
      </c>
      <c r="Z117" s="6" t="s">
        <v>244</v>
      </c>
      <c r="AA117" s="6">
        <v>1</v>
      </c>
      <c r="AB117" t="s">
        <v>244</v>
      </c>
      <c r="AC117">
        <v>20200</v>
      </c>
      <c r="AH117" t="s">
        <v>299</v>
      </c>
      <c r="AI117" t="s">
        <v>300</v>
      </c>
      <c r="AJ117" t="s">
        <v>1262</v>
      </c>
      <c r="AK117" s="7">
        <v>44377</v>
      </c>
      <c r="AL117" s="7">
        <v>44385</v>
      </c>
      <c r="AN117">
        <v>72000</v>
      </c>
      <c r="AO117">
        <v>83520</v>
      </c>
      <c r="AR117" t="s">
        <v>304</v>
      </c>
      <c r="AS117" t="s">
        <v>292</v>
      </c>
      <c r="AT117" t="s">
        <v>305</v>
      </c>
      <c r="AU117" t="s">
        <v>1185</v>
      </c>
      <c r="AW117" s="7">
        <v>44377</v>
      </c>
      <c r="AY117" s="8" t="str">
        <f>HYPERLINK("http://transparencia.ags.gob.mx/SOPMA/2021/Arrendamientos/CSOP-053-2021.pdf")</f>
        <v>http://transparencia.ags.gob.mx/SOPMA/2021/Arrendamientos/CSOP-053-2021.pdf</v>
      </c>
      <c r="AZ117" t="s">
        <v>308</v>
      </c>
      <c r="BA117" t="s">
        <v>332</v>
      </c>
      <c r="BB117" t="s">
        <v>1175</v>
      </c>
      <c r="BC117">
        <v>2002</v>
      </c>
      <c r="BD117" t="s">
        <v>255</v>
      </c>
      <c r="BE117">
        <v>2002</v>
      </c>
      <c r="BF117" t="s">
        <v>311</v>
      </c>
      <c r="BG117" t="s">
        <v>308</v>
      </c>
      <c r="BH117" t="s">
        <v>308</v>
      </c>
      <c r="BI117" t="s">
        <v>308</v>
      </c>
      <c r="BJ117" t="s">
        <v>308</v>
      </c>
      <c r="BK117" t="s">
        <v>314</v>
      </c>
      <c r="BL117" s="10">
        <v>44482</v>
      </c>
      <c r="BM117" s="10">
        <v>44482</v>
      </c>
      <c r="BN117" t="s">
        <v>315</v>
      </c>
    </row>
    <row r="118" spans="1:66" x14ac:dyDescent="0.25">
      <c r="A118">
        <v>2021</v>
      </c>
      <c r="B118" s="21" t="s">
        <v>585</v>
      </c>
      <c r="C118" s="21" t="s">
        <v>841</v>
      </c>
      <c r="D118" t="s">
        <v>149</v>
      </c>
      <c r="E118" t="s">
        <v>154</v>
      </c>
      <c r="F118" t="s">
        <v>156</v>
      </c>
      <c r="G118" t="s">
        <v>1263</v>
      </c>
      <c r="H118" t="s">
        <v>1167</v>
      </c>
      <c r="I118" s="4" t="s">
        <v>1340</v>
      </c>
      <c r="J118" t="s">
        <v>1168</v>
      </c>
      <c r="K118">
        <v>2001</v>
      </c>
      <c r="L118" t="s">
        <v>292</v>
      </c>
      <c r="M118" t="s">
        <v>292</v>
      </c>
      <c r="N118" t="s">
        <v>292</v>
      </c>
      <c r="O118" t="s">
        <v>1178</v>
      </c>
      <c r="P118" t="s">
        <v>1179</v>
      </c>
      <c r="Q118" t="s">
        <v>183</v>
      </c>
      <c r="R118" t="s">
        <v>1180</v>
      </c>
      <c r="S118">
        <v>507</v>
      </c>
      <c r="T118" t="s">
        <v>1181</v>
      </c>
      <c r="U118" t="s">
        <v>189</v>
      </c>
      <c r="V118" t="s">
        <v>1182</v>
      </c>
      <c r="W118" s="6">
        <v>1</v>
      </c>
      <c r="X118" s="6" t="s">
        <v>244</v>
      </c>
      <c r="Y118" s="6">
        <v>1</v>
      </c>
      <c r="Z118" s="6" t="s">
        <v>244</v>
      </c>
      <c r="AA118" s="6">
        <v>1</v>
      </c>
      <c r="AB118" t="s">
        <v>244</v>
      </c>
      <c r="AC118">
        <v>20010</v>
      </c>
      <c r="AH118" t="s">
        <v>299</v>
      </c>
      <c r="AI118" t="s">
        <v>300</v>
      </c>
      <c r="AJ118" t="s">
        <v>1263</v>
      </c>
      <c r="AK118" s="7">
        <v>44391</v>
      </c>
      <c r="AL118" s="7">
        <v>44431</v>
      </c>
      <c r="AN118">
        <v>7200</v>
      </c>
      <c r="AO118">
        <v>8352</v>
      </c>
      <c r="AR118" t="s">
        <v>304</v>
      </c>
      <c r="AS118" t="s">
        <v>292</v>
      </c>
      <c r="AT118" t="s">
        <v>305</v>
      </c>
      <c r="AW118" s="7">
        <v>44431</v>
      </c>
      <c r="AY118" s="8" t="str">
        <f>HYPERLINK("http://transparencia.ags.gob.mx/SOPMA/2021/Arrendamientos/CSOP-054-2021.pdf")</f>
        <v>http://transparencia.ags.gob.mx/SOPMA/2021/Arrendamientos/CSOP-054-2021.pdf</v>
      </c>
      <c r="AZ118" t="s">
        <v>308</v>
      </c>
      <c r="BA118" t="s">
        <v>332</v>
      </c>
      <c r="BB118" t="s">
        <v>1175</v>
      </c>
      <c r="BC118">
        <v>2001</v>
      </c>
      <c r="BD118" t="s">
        <v>255</v>
      </c>
      <c r="BE118">
        <v>2001</v>
      </c>
      <c r="BF118" t="s">
        <v>311</v>
      </c>
      <c r="BG118" t="s">
        <v>308</v>
      </c>
      <c r="BH118" t="s">
        <v>308</v>
      </c>
      <c r="BI118" t="s">
        <v>308</v>
      </c>
      <c r="BJ118" t="s">
        <v>308</v>
      </c>
      <c r="BK118" t="s">
        <v>314</v>
      </c>
      <c r="BL118" s="10">
        <v>44482</v>
      </c>
      <c r="BM118" s="10">
        <v>44482</v>
      </c>
      <c r="BN118" t="s">
        <v>315</v>
      </c>
    </row>
    <row r="119" spans="1:66" x14ac:dyDescent="0.25">
      <c r="A119">
        <v>2021</v>
      </c>
      <c r="B119" s="21" t="s">
        <v>585</v>
      </c>
      <c r="C119" s="21" t="s">
        <v>841</v>
      </c>
      <c r="D119" t="s">
        <v>149</v>
      </c>
      <c r="E119" t="s">
        <v>154</v>
      </c>
      <c r="F119" t="s">
        <v>156</v>
      </c>
      <c r="G119" t="s">
        <v>1264</v>
      </c>
      <c r="H119" t="s">
        <v>1167</v>
      </c>
      <c r="I119" s="4" t="s">
        <v>1340</v>
      </c>
      <c r="J119" t="s">
        <v>1168</v>
      </c>
      <c r="K119">
        <v>2001</v>
      </c>
      <c r="L119" t="s">
        <v>292</v>
      </c>
      <c r="M119" t="s">
        <v>292</v>
      </c>
      <c r="N119" t="s">
        <v>292</v>
      </c>
      <c r="O119" t="s">
        <v>1178</v>
      </c>
      <c r="P119" t="s">
        <v>1179</v>
      </c>
      <c r="Q119" t="s">
        <v>183</v>
      </c>
      <c r="R119" t="s">
        <v>1180</v>
      </c>
      <c r="S119">
        <v>507</v>
      </c>
      <c r="T119" t="s">
        <v>1181</v>
      </c>
      <c r="U119" t="s">
        <v>189</v>
      </c>
      <c r="V119" t="s">
        <v>1182</v>
      </c>
      <c r="W119" s="6">
        <v>1</v>
      </c>
      <c r="X119" s="6" t="s">
        <v>244</v>
      </c>
      <c r="Y119" s="6">
        <v>1</v>
      </c>
      <c r="Z119" s="6" t="s">
        <v>244</v>
      </c>
      <c r="AA119" s="6">
        <v>1</v>
      </c>
      <c r="AB119" t="s">
        <v>244</v>
      </c>
      <c r="AC119">
        <v>20010</v>
      </c>
      <c r="AH119" t="s">
        <v>299</v>
      </c>
      <c r="AI119" t="s">
        <v>300</v>
      </c>
      <c r="AJ119" t="s">
        <v>1264</v>
      </c>
      <c r="AK119" s="7">
        <v>44391</v>
      </c>
      <c r="AL119" s="7">
        <v>44424</v>
      </c>
      <c r="AN119">
        <v>10800</v>
      </c>
      <c r="AO119">
        <v>12528</v>
      </c>
      <c r="AR119" t="s">
        <v>304</v>
      </c>
      <c r="AS119" t="s">
        <v>292</v>
      </c>
      <c r="AT119" t="s">
        <v>305</v>
      </c>
      <c r="AW119" s="7">
        <v>44424</v>
      </c>
      <c r="AY119" s="8" t="str">
        <f>HYPERLINK("http://transparencia.ags.gob.mx/SOPMA/2021/Arrendamientos/CSOP-055-2021.pdf")</f>
        <v>http://transparencia.ags.gob.mx/SOPMA/2021/Arrendamientos/CSOP-055-2021.pdf</v>
      </c>
      <c r="AZ119" t="s">
        <v>308</v>
      </c>
      <c r="BA119" t="s">
        <v>332</v>
      </c>
      <c r="BB119" t="s">
        <v>1175</v>
      </c>
      <c r="BC119">
        <v>2001</v>
      </c>
      <c r="BD119" t="s">
        <v>255</v>
      </c>
      <c r="BE119">
        <v>2001</v>
      </c>
      <c r="BF119" t="s">
        <v>311</v>
      </c>
      <c r="BG119" t="s">
        <v>308</v>
      </c>
      <c r="BH119" t="s">
        <v>308</v>
      </c>
      <c r="BI119" t="s">
        <v>308</v>
      </c>
      <c r="BJ119" t="s">
        <v>308</v>
      </c>
      <c r="BK119" t="s">
        <v>314</v>
      </c>
      <c r="BL119" s="10">
        <v>44482</v>
      </c>
      <c r="BM119" s="10">
        <v>44482</v>
      </c>
      <c r="BN119" t="s">
        <v>315</v>
      </c>
    </row>
    <row r="120" spans="1:66" x14ac:dyDescent="0.25">
      <c r="A120">
        <v>2021</v>
      </c>
      <c r="B120" s="21" t="s">
        <v>585</v>
      </c>
      <c r="C120" s="21" t="s">
        <v>841</v>
      </c>
      <c r="D120" t="s">
        <v>149</v>
      </c>
      <c r="E120" t="s">
        <v>154</v>
      </c>
      <c r="F120" t="s">
        <v>156</v>
      </c>
      <c r="G120" t="s">
        <v>1265</v>
      </c>
      <c r="H120" t="s">
        <v>1167</v>
      </c>
      <c r="I120" s="4" t="s">
        <v>1340</v>
      </c>
      <c r="J120" t="s">
        <v>1168</v>
      </c>
      <c r="K120">
        <v>2001</v>
      </c>
      <c r="L120" t="s">
        <v>292</v>
      </c>
      <c r="M120" t="s">
        <v>292</v>
      </c>
      <c r="N120" t="s">
        <v>292</v>
      </c>
      <c r="O120" t="s">
        <v>1178</v>
      </c>
      <c r="P120" t="s">
        <v>1179</v>
      </c>
      <c r="Q120" t="s">
        <v>183</v>
      </c>
      <c r="R120" t="s">
        <v>1180</v>
      </c>
      <c r="S120">
        <v>507</v>
      </c>
      <c r="T120" t="s">
        <v>1181</v>
      </c>
      <c r="U120" t="s">
        <v>189</v>
      </c>
      <c r="V120" t="s">
        <v>1182</v>
      </c>
      <c r="W120" s="6">
        <v>1</v>
      </c>
      <c r="X120" s="6" t="s">
        <v>244</v>
      </c>
      <c r="Y120" s="6">
        <v>1</v>
      </c>
      <c r="Z120" s="6" t="s">
        <v>244</v>
      </c>
      <c r="AA120" s="6">
        <v>1</v>
      </c>
      <c r="AB120" t="s">
        <v>244</v>
      </c>
      <c r="AC120">
        <v>20100</v>
      </c>
      <c r="AH120" t="s">
        <v>299</v>
      </c>
      <c r="AI120" t="s">
        <v>300</v>
      </c>
      <c r="AJ120" t="s">
        <v>1265</v>
      </c>
      <c r="AK120" s="7">
        <v>44391</v>
      </c>
      <c r="AL120" s="7">
        <v>44424</v>
      </c>
      <c r="AN120">
        <v>10800</v>
      </c>
      <c r="AO120">
        <v>12528</v>
      </c>
      <c r="AR120" t="s">
        <v>304</v>
      </c>
      <c r="AS120" t="s">
        <v>292</v>
      </c>
      <c r="AT120" t="s">
        <v>305</v>
      </c>
      <c r="AW120" s="7">
        <v>44424</v>
      </c>
      <c r="AY120" s="8" t="str">
        <f>HYPERLINK("http://transparencia.ags.gob.mx/SOPMA/2021/Arrendamientos/CSOP-056-2021.pdf")</f>
        <v>http://transparencia.ags.gob.mx/SOPMA/2021/Arrendamientos/CSOP-056-2021.pdf</v>
      </c>
      <c r="AZ120" t="s">
        <v>308</v>
      </c>
      <c r="BA120" t="s">
        <v>332</v>
      </c>
      <c r="BB120" t="s">
        <v>1175</v>
      </c>
      <c r="BC120">
        <v>2001</v>
      </c>
      <c r="BD120" t="s">
        <v>255</v>
      </c>
      <c r="BE120">
        <v>2001</v>
      </c>
      <c r="BF120" t="s">
        <v>311</v>
      </c>
      <c r="BG120" t="s">
        <v>308</v>
      </c>
      <c r="BH120" t="s">
        <v>308</v>
      </c>
      <c r="BI120" t="s">
        <v>308</v>
      </c>
      <c r="BJ120" t="s">
        <v>308</v>
      </c>
      <c r="BK120" t="s">
        <v>314</v>
      </c>
      <c r="BL120" s="10">
        <v>44482</v>
      </c>
      <c r="BM120" s="10">
        <v>44482</v>
      </c>
      <c r="BN120" t="s">
        <v>315</v>
      </c>
    </row>
    <row r="121" spans="1:66" x14ac:dyDescent="0.25">
      <c r="A121">
        <v>2021</v>
      </c>
      <c r="B121" s="21" t="s">
        <v>585</v>
      </c>
      <c r="C121" s="21" t="s">
        <v>841</v>
      </c>
      <c r="D121" t="s">
        <v>149</v>
      </c>
      <c r="E121" t="s">
        <v>154</v>
      </c>
      <c r="F121" t="s">
        <v>156</v>
      </c>
      <c r="G121" t="s">
        <v>1266</v>
      </c>
      <c r="H121" t="s">
        <v>1167</v>
      </c>
      <c r="I121" s="4" t="s">
        <v>1340</v>
      </c>
      <c r="J121" t="s">
        <v>1168</v>
      </c>
      <c r="K121">
        <v>2001</v>
      </c>
      <c r="L121" t="s">
        <v>292</v>
      </c>
      <c r="M121" t="s">
        <v>292</v>
      </c>
      <c r="N121" t="s">
        <v>292</v>
      </c>
      <c r="O121" t="s">
        <v>1178</v>
      </c>
      <c r="P121" t="s">
        <v>1179</v>
      </c>
      <c r="Q121" t="s">
        <v>183</v>
      </c>
      <c r="R121" t="s">
        <v>1180</v>
      </c>
      <c r="S121">
        <v>507</v>
      </c>
      <c r="T121" t="s">
        <v>1181</v>
      </c>
      <c r="U121" t="s">
        <v>189</v>
      </c>
      <c r="V121" t="s">
        <v>1182</v>
      </c>
      <c r="W121" s="6">
        <v>1</v>
      </c>
      <c r="X121" s="6" t="s">
        <v>244</v>
      </c>
      <c r="Y121" s="6">
        <v>1</v>
      </c>
      <c r="Z121" s="6" t="s">
        <v>244</v>
      </c>
      <c r="AA121" s="6">
        <v>1</v>
      </c>
      <c r="AB121" t="s">
        <v>244</v>
      </c>
      <c r="AC121">
        <v>20010</v>
      </c>
      <c r="AH121" t="s">
        <v>299</v>
      </c>
      <c r="AI121" t="s">
        <v>300</v>
      </c>
      <c r="AJ121" t="s">
        <v>1266</v>
      </c>
      <c r="AK121" s="7">
        <v>44391</v>
      </c>
      <c r="AL121" s="7">
        <v>44424</v>
      </c>
      <c r="AN121">
        <v>10800</v>
      </c>
      <c r="AO121">
        <v>12528</v>
      </c>
      <c r="AR121" t="s">
        <v>304</v>
      </c>
      <c r="AS121" t="s">
        <v>292</v>
      </c>
      <c r="AT121" t="s">
        <v>305</v>
      </c>
      <c r="AW121" s="7">
        <v>44424</v>
      </c>
      <c r="AY121" s="8" t="str">
        <f>HYPERLINK("http://transparencia.ags.gob.mx/SOPMA/2021/Arrendamientos/CSOP-057-2021.pdf")</f>
        <v>http://transparencia.ags.gob.mx/SOPMA/2021/Arrendamientos/CSOP-057-2021.pdf</v>
      </c>
      <c r="AZ121" t="s">
        <v>308</v>
      </c>
      <c r="BA121" t="s">
        <v>332</v>
      </c>
      <c r="BB121" t="s">
        <v>1175</v>
      </c>
      <c r="BC121">
        <v>2001</v>
      </c>
      <c r="BD121" t="s">
        <v>255</v>
      </c>
      <c r="BE121">
        <v>2001</v>
      </c>
      <c r="BF121" t="s">
        <v>311</v>
      </c>
      <c r="BG121" t="s">
        <v>308</v>
      </c>
      <c r="BH121" t="s">
        <v>308</v>
      </c>
      <c r="BI121" t="s">
        <v>308</v>
      </c>
      <c r="BJ121" t="s">
        <v>308</v>
      </c>
      <c r="BK121" t="s">
        <v>314</v>
      </c>
      <c r="BL121" s="10">
        <v>44482</v>
      </c>
      <c r="BM121" s="10">
        <v>44482</v>
      </c>
      <c r="BN121" t="s">
        <v>315</v>
      </c>
    </row>
    <row r="122" spans="1:66" x14ac:dyDescent="0.25">
      <c r="A122">
        <v>2021</v>
      </c>
      <c r="B122" s="21" t="s">
        <v>585</v>
      </c>
      <c r="C122" s="21" t="s">
        <v>841</v>
      </c>
      <c r="D122" t="s">
        <v>149</v>
      </c>
      <c r="E122" t="s">
        <v>154</v>
      </c>
      <c r="F122" t="s">
        <v>156</v>
      </c>
      <c r="G122" t="s">
        <v>1267</v>
      </c>
      <c r="H122" t="s">
        <v>1167</v>
      </c>
      <c r="I122" s="4" t="s">
        <v>1344</v>
      </c>
      <c r="J122" t="s">
        <v>1268</v>
      </c>
      <c r="K122">
        <v>2002</v>
      </c>
      <c r="L122" t="s">
        <v>1208</v>
      </c>
      <c r="M122" t="s">
        <v>1170</v>
      </c>
      <c r="N122" t="s">
        <v>1209</v>
      </c>
      <c r="O122" t="s">
        <v>292</v>
      </c>
      <c r="P122" t="s">
        <v>1210</v>
      </c>
      <c r="Q122" t="s">
        <v>183</v>
      </c>
      <c r="R122" t="s">
        <v>1211</v>
      </c>
      <c r="S122">
        <v>105</v>
      </c>
      <c r="T122">
        <v>49</v>
      </c>
      <c r="U122" t="s">
        <v>189</v>
      </c>
      <c r="V122" t="s">
        <v>1211</v>
      </c>
      <c r="W122" s="6">
        <v>1</v>
      </c>
      <c r="X122" s="6" t="s">
        <v>244</v>
      </c>
      <c r="Y122" s="6">
        <v>1</v>
      </c>
      <c r="Z122" s="6" t="s">
        <v>244</v>
      </c>
      <c r="AA122" s="6">
        <v>1</v>
      </c>
      <c r="AB122" t="s">
        <v>244</v>
      </c>
      <c r="AC122">
        <v>20200</v>
      </c>
      <c r="AH122" t="s">
        <v>299</v>
      </c>
      <c r="AI122" t="s">
        <v>300</v>
      </c>
      <c r="AJ122" t="s">
        <v>1267</v>
      </c>
      <c r="AK122" s="7">
        <v>44389</v>
      </c>
      <c r="AL122" s="7">
        <v>44427</v>
      </c>
      <c r="AN122">
        <v>28080</v>
      </c>
      <c r="AO122">
        <v>32572.799999999999</v>
      </c>
      <c r="AR122" t="s">
        <v>304</v>
      </c>
      <c r="AS122" t="s">
        <v>292</v>
      </c>
      <c r="AT122" t="s">
        <v>305</v>
      </c>
      <c r="AW122" s="7">
        <v>44420</v>
      </c>
      <c r="AY122" s="8" t="str">
        <f>HYPERLINK("http://transparencia.ags.gob.mx/SOPMA/2021/Arrendamientos/CSOP-058-2021.pdf")</f>
        <v>http://transparencia.ags.gob.mx/SOPMA/2021/Arrendamientos/CSOP-058-2021.pdf</v>
      </c>
      <c r="AZ122" t="s">
        <v>308</v>
      </c>
      <c r="BA122" t="s">
        <v>332</v>
      </c>
      <c r="BB122" t="s">
        <v>1175</v>
      </c>
      <c r="BC122">
        <v>2002</v>
      </c>
      <c r="BD122" t="s">
        <v>255</v>
      </c>
      <c r="BE122">
        <v>2002</v>
      </c>
      <c r="BF122" t="s">
        <v>311</v>
      </c>
      <c r="BG122" t="s">
        <v>308</v>
      </c>
      <c r="BH122" t="s">
        <v>308</v>
      </c>
      <c r="BI122" t="s">
        <v>308</v>
      </c>
      <c r="BJ122" t="s">
        <v>308</v>
      </c>
      <c r="BK122" t="s">
        <v>314</v>
      </c>
      <c r="BL122" s="10">
        <v>44482</v>
      </c>
      <c r="BM122" s="10">
        <v>44482</v>
      </c>
      <c r="BN122" t="s">
        <v>315</v>
      </c>
    </row>
    <row r="123" spans="1:66" x14ac:dyDescent="0.25">
      <c r="A123">
        <v>2021</v>
      </c>
      <c r="B123" s="21" t="s">
        <v>585</v>
      </c>
      <c r="C123" s="21" t="s">
        <v>841</v>
      </c>
      <c r="D123" t="s">
        <v>149</v>
      </c>
      <c r="E123" t="s">
        <v>154</v>
      </c>
      <c r="F123" t="s">
        <v>156</v>
      </c>
      <c r="G123" t="s">
        <v>1269</v>
      </c>
      <c r="H123" t="s">
        <v>1167</v>
      </c>
      <c r="I123" s="4" t="s">
        <v>1344</v>
      </c>
      <c r="J123" t="s">
        <v>1268</v>
      </c>
      <c r="K123">
        <v>2008</v>
      </c>
      <c r="L123" t="s">
        <v>292</v>
      </c>
      <c r="M123" t="s">
        <v>292</v>
      </c>
      <c r="N123" t="s">
        <v>292</v>
      </c>
      <c r="O123" t="s">
        <v>1186</v>
      </c>
      <c r="P123" t="s">
        <v>1187</v>
      </c>
      <c r="Q123" t="s">
        <v>171</v>
      </c>
      <c r="R123" t="s">
        <v>1188</v>
      </c>
      <c r="S123">
        <v>1608</v>
      </c>
      <c r="U123" t="s">
        <v>189</v>
      </c>
      <c r="V123" t="s">
        <v>1189</v>
      </c>
      <c r="W123" s="6">
        <v>1</v>
      </c>
      <c r="X123" s="6" t="s">
        <v>244</v>
      </c>
      <c r="Y123" s="6">
        <v>1</v>
      </c>
      <c r="Z123" s="6" t="s">
        <v>244</v>
      </c>
      <c r="AA123" s="6">
        <v>1</v>
      </c>
      <c r="AB123" t="s">
        <v>244</v>
      </c>
      <c r="AC123">
        <v>20020</v>
      </c>
      <c r="AH123" t="s">
        <v>299</v>
      </c>
      <c r="AI123" t="s">
        <v>300</v>
      </c>
      <c r="AJ123" t="s">
        <v>1269</v>
      </c>
      <c r="AK123" s="7">
        <v>44389</v>
      </c>
      <c r="AL123" s="7">
        <v>44427</v>
      </c>
      <c r="AN123">
        <v>28080</v>
      </c>
      <c r="AO123">
        <v>32572.799999999999</v>
      </c>
      <c r="AR123" t="s">
        <v>304</v>
      </c>
      <c r="AS123" t="s">
        <v>292</v>
      </c>
      <c r="AT123" t="s">
        <v>305</v>
      </c>
      <c r="AW123" s="7">
        <v>44420</v>
      </c>
      <c r="AY123" s="8" t="str">
        <f>HYPERLINK("http://transparencia.ags.gob.mx/SOPMA/2021/Arrendamientos/CSOP-059-2021.pdf")</f>
        <v>http://transparencia.ags.gob.mx/SOPMA/2021/Arrendamientos/CSOP-059-2021.pdf</v>
      </c>
      <c r="AZ123" t="s">
        <v>308</v>
      </c>
      <c r="BA123" t="s">
        <v>332</v>
      </c>
      <c r="BB123" t="s">
        <v>1175</v>
      </c>
      <c r="BC123">
        <v>2008</v>
      </c>
      <c r="BD123" t="s">
        <v>255</v>
      </c>
      <c r="BE123">
        <v>2008</v>
      </c>
      <c r="BF123" t="s">
        <v>311</v>
      </c>
      <c r="BG123" t="s">
        <v>308</v>
      </c>
      <c r="BH123" t="s">
        <v>308</v>
      </c>
      <c r="BI123" t="s">
        <v>308</v>
      </c>
      <c r="BJ123" t="s">
        <v>308</v>
      </c>
      <c r="BK123" t="s">
        <v>314</v>
      </c>
      <c r="BL123" s="10">
        <v>44482</v>
      </c>
      <c r="BM123" s="10">
        <v>44482</v>
      </c>
      <c r="BN123" t="s">
        <v>315</v>
      </c>
    </row>
    <row r="124" spans="1:66" x14ac:dyDescent="0.25">
      <c r="A124">
        <v>2021</v>
      </c>
      <c r="B124" s="21" t="s">
        <v>585</v>
      </c>
      <c r="C124" s="21" t="s">
        <v>841</v>
      </c>
      <c r="D124" t="s">
        <v>149</v>
      </c>
      <c r="E124" t="s">
        <v>154</v>
      </c>
      <c r="F124" t="s">
        <v>156</v>
      </c>
      <c r="G124" t="s">
        <v>1270</v>
      </c>
      <c r="H124" t="s">
        <v>1167</v>
      </c>
      <c r="I124" s="4" t="s">
        <v>1344</v>
      </c>
      <c r="J124" t="s">
        <v>1271</v>
      </c>
      <c r="K124">
        <v>2003</v>
      </c>
      <c r="L124" t="s">
        <v>292</v>
      </c>
      <c r="M124" t="s">
        <v>292</v>
      </c>
      <c r="N124" t="s">
        <v>292</v>
      </c>
      <c r="O124" t="s">
        <v>1221</v>
      </c>
      <c r="P124" t="s">
        <v>390</v>
      </c>
      <c r="Q124" t="s">
        <v>164</v>
      </c>
      <c r="R124" t="s">
        <v>1222</v>
      </c>
      <c r="S124">
        <v>201</v>
      </c>
      <c r="U124" t="s">
        <v>189</v>
      </c>
      <c r="V124" t="s">
        <v>1223</v>
      </c>
      <c r="W124" s="6">
        <v>1</v>
      </c>
      <c r="X124" s="6" t="s">
        <v>244</v>
      </c>
      <c r="Y124" s="6">
        <v>1</v>
      </c>
      <c r="Z124" s="6" t="s">
        <v>244</v>
      </c>
      <c r="AA124" s="6">
        <v>1</v>
      </c>
      <c r="AB124" t="s">
        <v>244</v>
      </c>
      <c r="AC124">
        <v>20250</v>
      </c>
      <c r="AH124" t="s">
        <v>299</v>
      </c>
      <c r="AI124" t="s">
        <v>300</v>
      </c>
      <c r="AJ124" t="s">
        <v>1270</v>
      </c>
      <c r="AK124" s="7">
        <v>44389</v>
      </c>
      <c r="AL124" s="7">
        <v>44427</v>
      </c>
      <c r="AN124">
        <v>14750</v>
      </c>
      <c r="AO124">
        <v>17110</v>
      </c>
      <c r="AR124" t="s">
        <v>304</v>
      </c>
      <c r="AS124" t="s">
        <v>292</v>
      </c>
      <c r="AT124" t="s">
        <v>305</v>
      </c>
      <c r="AW124" s="7">
        <v>44420</v>
      </c>
      <c r="AY124" s="8" t="str">
        <f>HYPERLINK("http://transparencia.ags.gob.mx/SOPMA/2021/Arrendamientos/CSOP-060-2021.pdf")</f>
        <v>http://transparencia.ags.gob.mx/SOPMA/2021/Arrendamientos/CSOP-060-2021.pdf</v>
      </c>
      <c r="AZ124" t="s">
        <v>308</v>
      </c>
      <c r="BA124" t="s">
        <v>332</v>
      </c>
      <c r="BB124" t="s">
        <v>1175</v>
      </c>
      <c r="BC124">
        <v>2003</v>
      </c>
      <c r="BD124" t="s">
        <v>255</v>
      </c>
      <c r="BE124">
        <v>2003</v>
      </c>
      <c r="BF124" t="s">
        <v>311</v>
      </c>
      <c r="BG124" t="s">
        <v>308</v>
      </c>
      <c r="BH124" t="s">
        <v>308</v>
      </c>
      <c r="BI124" t="s">
        <v>308</v>
      </c>
      <c r="BJ124" t="s">
        <v>308</v>
      </c>
      <c r="BK124" t="s">
        <v>314</v>
      </c>
      <c r="BL124" s="10">
        <v>44482</v>
      </c>
      <c r="BM124" s="10">
        <v>44482</v>
      </c>
      <c r="BN124" t="s">
        <v>315</v>
      </c>
    </row>
    <row r="125" spans="1:66" x14ac:dyDescent="0.25">
      <c r="A125">
        <v>2021</v>
      </c>
      <c r="B125" s="21" t="s">
        <v>585</v>
      </c>
      <c r="C125" s="21" t="s">
        <v>841</v>
      </c>
      <c r="D125" t="s">
        <v>149</v>
      </c>
      <c r="E125" t="s">
        <v>154</v>
      </c>
      <c r="F125" t="s">
        <v>156</v>
      </c>
      <c r="G125" t="s">
        <v>1272</v>
      </c>
      <c r="H125" t="s">
        <v>1167</v>
      </c>
      <c r="I125" s="4" t="s">
        <v>1340</v>
      </c>
      <c r="J125" t="s">
        <v>1168</v>
      </c>
      <c r="K125">
        <v>2005</v>
      </c>
      <c r="L125" t="s">
        <v>1169</v>
      </c>
      <c r="M125" t="s">
        <v>1170</v>
      </c>
      <c r="N125" t="s">
        <v>1171</v>
      </c>
      <c r="O125" t="s">
        <v>292</v>
      </c>
      <c r="P125" t="s">
        <v>1172</v>
      </c>
      <c r="Q125" t="s">
        <v>164</v>
      </c>
      <c r="R125" t="s">
        <v>1173</v>
      </c>
      <c r="S125">
        <v>208</v>
      </c>
      <c r="U125" t="s">
        <v>189</v>
      </c>
      <c r="V125" t="s">
        <v>1174</v>
      </c>
      <c r="W125" s="6">
        <v>1</v>
      </c>
      <c r="X125" s="6" t="s">
        <v>244</v>
      </c>
      <c r="Y125" s="6">
        <v>1</v>
      </c>
      <c r="Z125" s="6" t="s">
        <v>244</v>
      </c>
      <c r="AA125" s="6">
        <v>1</v>
      </c>
      <c r="AB125" t="s">
        <v>244</v>
      </c>
      <c r="AC125">
        <v>20010</v>
      </c>
      <c r="AH125" t="s">
        <v>299</v>
      </c>
      <c r="AI125" t="s">
        <v>300</v>
      </c>
      <c r="AJ125" t="s">
        <v>1272</v>
      </c>
      <c r="AK125" s="7">
        <v>44385</v>
      </c>
      <c r="AL125" s="7">
        <v>44404</v>
      </c>
      <c r="AN125">
        <v>12600</v>
      </c>
      <c r="AO125">
        <v>14616</v>
      </c>
      <c r="AR125" t="s">
        <v>304</v>
      </c>
      <c r="AS125" t="s">
        <v>292</v>
      </c>
      <c r="AT125" t="s">
        <v>305</v>
      </c>
      <c r="AW125" s="7">
        <v>44385</v>
      </c>
      <c r="AY125" s="8" t="str">
        <f>HYPERLINK("http://transparencia.ags.gob.mx/SOPMA/2021/Arrendamientos/CSOP-061-2021.pdf")</f>
        <v>http://transparencia.ags.gob.mx/SOPMA/2021/Arrendamientos/CSOP-061-2021.pdf</v>
      </c>
      <c r="AZ125" t="s">
        <v>308</v>
      </c>
      <c r="BA125" t="s">
        <v>332</v>
      </c>
      <c r="BB125" t="s">
        <v>1175</v>
      </c>
      <c r="BC125">
        <v>2005</v>
      </c>
      <c r="BD125" t="s">
        <v>255</v>
      </c>
      <c r="BE125">
        <v>2005</v>
      </c>
      <c r="BF125" t="s">
        <v>311</v>
      </c>
      <c r="BG125" t="s">
        <v>308</v>
      </c>
      <c r="BH125" t="s">
        <v>308</v>
      </c>
      <c r="BI125" t="s">
        <v>308</v>
      </c>
      <c r="BJ125" t="s">
        <v>308</v>
      </c>
      <c r="BK125" t="s">
        <v>314</v>
      </c>
      <c r="BL125" s="10">
        <v>44482</v>
      </c>
      <c r="BM125" s="10">
        <v>44482</v>
      </c>
      <c r="BN125" t="s">
        <v>315</v>
      </c>
    </row>
    <row r="126" spans="1:66" x14ac:dyDescent="0.25">
      <c r="A126">
        <v>2021</v>
      </c>
      <c r="B126" s="21" t="s">
        <v>585</v>
      </c>
      <c r="C126" s="21" t="s">
        <v>841</v>
      </c>
      <c r="D126" t="s">
        <v>149</v>
      </c>
      <c r="E126" t="s">
        <v>154</v>
      </c>
      <c r="F126" t="s">
        <v>156</v>
      </c>
      <c r="G126" t="s">
        <v>1273</v>
      </c>
      <c r="H126" t="s">
        <v>1167</v>
      </c>
      <c r="I126" s="4" t="s">
        <v>1340</v>
      </c>
      <c r="J126" t="s">
        <v>1268</v>
      </c>
      <c r="K126">
        <v>2004</v>
      </c>
      <c r="L126" t="s">
        <v>292</v>
      </c>
      <c r="M126" t="s">
        <v>292</v>
      </c>
      <c r="N126" t="s">
        <v>292</v>
      </c>
      <c r="O126" t="s">
        <v>1203</v>
      </c>
      <c r="P126" t="s">
        <v>1204</v>
      </c>
      <c r="Q126" t="s">
        <v>183</v>
      </c>
      <c r="R126" t="s">
        <v>1205</v>
      </c>
      <c r="S126">
        <v>903</v>
      </c>
      <c r="U126" t="s">
        <v>189</v>
      </c>
      <c r="V126" t="s">
        <v>1206</v>
      </c>
      <c r="W126" s="6">
        <v>1</v>
      </c>
      <c r="X126" s="6" t="s">
        <v>244</v>
      </c>
      <c r="Y126" s="6">
        <v>1</v>
      </c>
      <c r="Z126" s="6" t="s">
        <v>244</v>
      </c>
      <c r="AA126" s="6">
        <v>1</v>
      </c>
      <c r="AB126" t="s">
        <v>244</v>
      </c>
      <c r="AC126">
        <v>20280</v>
      </c>
      <c r="AH126" t="s">
        <v>299</v>
      </c>
      <c r="AI126" t="s">
        <v>300</v>
      </c>
      <c r="AJ126" t="s">
        <v>1273</v>
      </c>
      <c r="AK126" s="7">
        <v>44404</v>
      </c>
      <c r="AL126" s="7">
        <v>44407</v>
      </c>
      <c r="AN126">
        <v>41400</v>
      </c>
      <c r="AO126">
        <v>48024</v>
      </c>
      <c r="AR126" t="s">
        <v>304</v>
      </c>
      <c r="AS126" t="s">
        <v>292</v>
      </c>
      <c r="AT126" t="s">
        <v>305</v>
      </c>
      <c r="AW126" s="7">
        <v>44407</v>
      </c>
      <c r="AY126" s="8" t="str">
        <f>HYPERLINK("http://transparencia.ags.gob.mx/SOPMA/2021/Arrendamientos/CSOP-062-2021.pdf")</f>
        <v>http://transparencia.ags.gob.mx/SOPMA/2021/Arrendamientos/CSOP-062-2021.pdf</v>
      </c>
      <c r="AZ126" t="s">
        <v>308</v>
      </c>
      <c r="BA126" t="s">
        <v>332</v>
      </c>
      <c r="BB126" t="s">
        <v>1175</v>
      </c>
      <c r="BC126">
        <v>2004</v>
      </c>
      <c r="BD126" t="s">
        <v>255</v>
      </c>
      <c r="BE126">
        <v>2004</v>
      </c>
      <c r="BF126" t="s">
        <v>311</v>
      </c>
      <c r="BG126" t="s">
        <v>308</v>
      </c>
      <c r="BH126" t="s">
        <v>308</v>
      </c>
      <c r="BI126" t="s">
        <v>308</v>
      </c>
      <c r="BJ126" t="s">
        <v>308</v>
      </c>
      <c r="BK126" t="s">
        <v>314</v>
      </c>
      <c r="BL126" s="10">
        <v>44482</v>
      </c>
      <c r="BM126" s="10">
        <v>44482</v>
      </c>
      <c r="BN126" t="s">
        <v>315</v>
      </c>
    </row>
    <row r="127" spans="1:66" x14ac:dyDescent="0.25">
      <c r="A127">
        <v>2021</v>
      </c>
      <c r="B127" s="21" t="s">
        <v>585</v>
      </c>
      <c r="C127" s="21" t="s">
        <v>841</v>
      </c>
      <c r="D127" t="s">
        <v>149</v>
      </c>
      <c r="E127" t="s">
        <v>154</v>
      </c>
      <c r="F127" t="s">
        <v>156</v>
      </c>
      <c r="G127" t="s">
        <v>1274</v>
      </c>
      <c r="H127" t="s">
        <v>1167</v>
      </c>
      <c r="I127" s="4" t="s">
        <v>1340</v>
      </c>
      <c r="J127" t="s">
        <v>1275</v>
      </c>
      <c r="K127">
        <v>2004</v>
      </c>
      <c r="L127" t="s">
        <v>292</v>
      </c>
      <c r="M127" t="s">
        <v>292</v>
      </c>
      <c r="N127" t="s">
        <v>292</v>
      </c>
      <c r="O127" t="s">
        <v>1203</v>
      </c>
      <c r="P127" t="s">
        <v>1204</v>
      </c>
      <c r="Q127" t="s">
        <v>183</v>
      </c>
      <c r="R127" t="s">
        <v>1205</v>
      </c>
      <c r="S127">
        <v>903</v>
      </c>
      <c r="U127" t="s">
        <v>189</v>
      </c>
      <c r="V127" t="s">
        <v>1206</v>
      </c>
      <c r="W127" s="6">
        <v>1</v>
      </c>
      <c r="X127" s="6" t="s">
        <v>244</v>
      </c>
      <c r="Y127" s="6">
        <v>1</v>
      </c>
      <c r="Z127" s="6" t="s">
        <v>244</v>
      </c>
      <c r="AA127" s="6">
        <v>1</v>
      </c>
      <c r="AB127" t="s">
        <v>244</v>
      </c>
      <c r="AC127">
        <v>20280</v>
      </c>
      <c r="AH127" t="s">
        <v>299</v>
      </c>
      <c r="AI127" t="s">
        <v>300</v>
      </c>
      <c r="AJ127" t="s">
        <v>1274</v>
      </c>
      <c r="AK127" s="7">
        <v>44396</v>
      </c>
      <c r="AL127" s="7">
        <v>44404</v>
      </c>
      <c r="AN127">
        <v>27000</v>
      </c>
      <c r="AO127">
        <v>31320</v>
      </c>
      <c r="AR127" t="s">
        <v>304</v>
      </c>
      <c r="AS127" t="s">
        <v>292</v>
      </c>
      <c r="AT127" t="s">
        <v>305</v>
      </c>
      <c r="AW127" s="7">
        <v>44396</v>
      </c>
      <c r="AY127" s="8" t="str">
        <f>HYPERLINK("http://transparencia.ags.gob.mx/SOPMA/2021/Arrendamientos/CSOP-063-2021.pdf")</f>
        <v>http://transparencia.ags.gob.mx/SOPMA/2021/Arrendamientos/CSOP-063-2021.pdf</v>
      </c>
      <c r="AZ127" t="s">
        <v>308</v>
      </c>
      <c r="BA127" t="s">
        <v>332</v>
      </c>
      <c r="BB127" t="s">
        <v>1175</v>
      </c>
      <c r="BC127">
        <v>2004</v>
      </c>
      <c r="BD127" t="s">
        <v>255</v>
      </c>
      <c r="BE127">
        <v>2004</v>
      </c>
      <c r="BF127" t="s">
        <v>311</v>
      </c>
      <c r="BG127" t="s">
        <v>308</v>
      </c>
      <c r="BH127" t="s">
        <v>308</v>
      </c>
      <c r="BI127" t="s">
        <v>308</v>
      </c>
      <c r="BJ127" t="s">
        <v>308</v>
      </c>
      <c r="BK127" t="s">
        <v>314</v>
      </c>
      <c r="BL127" s="10">
        <v>44482</v>
      </c>
      <c r="BM127" s="10">
        <v>44482</v>
      </c>
      <c r="BN127" t="s">
        <v>315</v>
      </c>
    </row>
    <row r="128" spans="1:66" x14ac:dyDescent="0.25">
      <c r="A128">
        <v>2021</v>
      </c>
      <c r="B128" s="21" t="s">
        <v>585</v>
      </c>
      <c r="C128" s="21" t="s">
        <v>841</v>
      </c>
      <c r="D128" t="s">
        <v>149</v>
      </c>
      <c r="E128" t="s">
        <v>154</v>
      </c>
      <c r="F128" t="s">
        <v>156</v>
      </c>
      <c r="G128" t="s">
        <v>1276</v>
      </c>
      <c r="H128" t="s">
        <v>1167</v>
      </c>
      <c r="I128" s="4" t="s">
        <v>1340</v>
      </c>
      <c r="J128" t="s">
        <v>1217</v>
      </c>
      <c r="K128">
        <v>2005</v>
      </c>
      <c r="L128" t="s">
        <v>1169</v>
      </c>
      <c r="M128" t="s">
        <v>1170</v>
      </c>
      <c r="N128" t="s">
        <v>1171</v>
      </c>
      <c r="O128" t="s">
        <v>292</v>
      </c>
      <c r="P128" t="s">
        <v>1172</v>
      </c>
      <c r="Q128" t="s">
        <v>164</v>
      </c>
      <c r="R128" t="s">
        <v>1173</v>
      </c>
      <c r="S128">
        <v>208</v>
      </c>
      <c r="U128" t="s">
        <v>189</v>
      </c>
      <c r="V128" t="s">
        <v>1174</v>
      </c>
      <c r="W128" s="6">
        <v>1</v>
      </c>
      <c r="X128" s="6" t="s">
        <v>244</v>
      </c>
      <c r="Y128" s="6">
        <v>1</v>
      </c>
      <c r="Z128" s="6" t="s">
        <v>244</v>
      </c>
      <c r="AA128" s="6">
        <v>1</v>
      </c>
      <c r="AB128" t="s">
        <v>244</v>
      </c>
      <c r="AC128">
        <v>20010</v>
      </c>
      <c r="AH128" t="s">
        <v>299</v>
      </c>
      <c r="AI128" t="s">
        <v>300</v>
      </c>
      <c r="AJ128" t="s">
        <v>1276</v>
      </c>
      <c r="AK128" s="7">
        <v>44396</v>
      </c>
      <c r="AL128" s="7">
        <v>44404</v>
      </c>
      <c r="AN128">
        <v>81000</v>
      </c>
      <c r="AO128">
        <v>93960</v>
      </c>
      <c r="AR128" t="s">
        <v>304</v>
      </c>
      <c r="AS128" t="s">
        <v>292</v>
      </c>
      <c r="AT128" t="s">
        <v>305</v>
      </c>
      <c r="AW128" s="7">
        <v>44411</v>
      </c>
      <c r="AY128" s="8" t="str">
        <f>HYPERLINK("http://transparencia.ags.gob.mx/SOPMA/2021/Arrendamientos/CSOP-064-2021.pdf")</f>
        <v>http://transparencia.ags.gob.mx/SOPMA/2021/Arrendamientos/CSOP-064-2021.pdf</v>
      </c>
      <c r="AZ128" t="s">
        <v>308</v>
      </c>
      <c r="BA128" t="s">
        <v>332</v>
      </c>
      <c r="BB128" t="s">
        <v>1175</v>
      </c>
      <c r="BC128">
        <v>2005</v>
      </c>
      <c r="BD128" t="s">
        <v>255</v>
      </c>
      <c r="BE128">
        <v>2005</v>
      </c>
      <c r="BF128" t="s">
        <v>311</v>
      </c>
      <c r="BG128" t="s">
        <v>308</v>
      </c>
      <c r="BH128" t="s">
        <v>308</v>
      </c>
      <c r="BI128" t="s">
        <v>308</v>
      </c>
      <c r="BJ128" t="s">
        <v>308</v>
      </c>
      <c r="BK128" t="s">
        <v>314</v>
      </c>
      <c r="BL128" s="10">
        <v>44482</v>
      </c>
      <c r="BM128" s="10">
        <v>44482</v>
      </c>
      <c r="BN128" t="s">
        <v>315</v>
      </c>
    </row>
    <row r="129" spans="1:66" x14ac:dyDescent="0.25">
      <c r="A129">
        <v>2021</v>
      </c>
      <c r="B129" s="21" t="s">
        <v>585</v>
      </c>
      <c r="C129" s="21" t="s">
        <v>841</v>
      </c>
      <c r="D129" t="s">
        <v>149</v>
      </c>
      <c r="E129" t="s">
        <v>154</v>
      </c>
      <c r="F129" t="s">
        <v>156</v>
      </c>
      <c r="G129" t="s">
        <v>1277</v>
      </c>
      <c r="H129" t="s">
        <v>1167</v>
      </c>
      <c r="I129" s="4" t="s">
        <v>1340</v>
      </c>
      <c r="J129" t="s">
        <v>1168</v>
      </c>
      <c r="K129">
        <v>2005</v>
      </c>
      <c r="L129" t="s">
        <v>1169</v>
      </c>
      <c r="M129" t="s">
        <v>1170</v>
      </c>
      <c r="N129" t="s">
        <v>1171</v>
      </c>
      <c r="O129" t="s">
        <v>292</v>
      </c>
      <c r="P129" t="s">
        <v>1172</v>
      </c>
      <c r="Q129" t="s">
        <v>164</v>
      </c>
      <c r="R129" t="s">
        <v>1173</v>
      </c>
      <c r="S129">
        <v>208</v>
      </c>
      <c r="U129" t="s">
        <v>189</v>
      </c>
      <c r="V129" t="s">
        <v>1174</v>
      </c>
      <c r="W129" s="6">
        <v>1</v>
      </c>
      <c r="X129" s="6" t="s">
        <v>244</v>
      </c>
      <c r="Y129" s="6">
        <v>1</v>
      </c>
      <c r="Z129" s="6" t="s">
        <v>244</v>
      </c>
      <c r="AA129" s="6">
        <v>1</v>
      </c>
      <c r="AB129" t="s">
        <v>244</v>
      </c>
      <c r="AC129">
        <v>20010</v>
      </c>
      <c r="AH129" t="s">
        <v>299</v>
      </c>
      <c r="AI129" t="s">
        <v>300</v>
      </c>
      <c r="AJ129" t="s">
        <v>1277</v>
      </c>
      <c r="AK129" s="7">
        <v>44404</v>
      </c>
      <c r="AL129" s="7">
        <v>44411</v>
      </c>
      <c r="AN129">
        <v>14400</v>
      </c>
      <c r="AO129">
        <v>16704</v>
      </c>
      <c r="AR129" t="s">
        <v>304</v>
      </c>
      <c r="AS129" t="s">
        <v>292</v>
      </c>
      <c r="AT129" t="s">
        <v>305</v>
      </c>
      <c r="AW129" s="7">
        <v>44404</v>
      </c>
      <c r="AY129" s="8" t="str">
        <f>HYPERLINK("http://transparencia.ags.gob.mx/SOPMA/2021/Arrendamientos/CSOP-065-2021.pdf")</f>
        <v>http://transparencia.ags.gob.mx/SOPMA/2021/Arrendamientos/CSOP-065-2021.pdf</v>
      </c>
      <c r="AZ129" t="s">
        <v>308</v>
      </c>
      <c r="BA129" t="s">
        <v>332</v>
      </c>
      <c r="BB129" t="s">
        <v>1175</v>
      </c>
      <c r="BC129">
        <v>2005</v>
      </c>
      <c r="BD129" t="s">
        <v>255</v>
      </c>
      <c r="BE129">
        <v>2005</v>
      </c>
      <c r="BF129" t="s">
        <v>311</v>
      </c>
      <c r="BG129" t="s">
        <v>308</v>
      </c>
      <c r="BH129" t="s">
        <v>308</v>
      </c>
      <c r="BI129" t="s">
        <v>308</v>
      </c>
      <c r="BJ129" t="s">
        <v>308</v>
      </c>
      <c r="BK129" t="s">
        <v>314</v>
      </c>
      <c r="BL129" s="10">
        <v>44482</v>
      </c>
      <c r="BM129" s="10">
        <v>44482</v>
      </c>
      <c r="BN129" t="s">
        <v>315</v>
      </c>
    </row>
    <row r="130" spans="1:66" x14ac:dyDescent="0.25">
      <c r="A130">
        <v>2021</v>
      </c>
      <c r="B130" s="21" t="s">
        <v>585</v>
      </c>
      <c r="C130" s="21" t="s">
        <v>841</v>
      </c>
      <c r="D130" t="s">
        <v>149</v>
      </c>
      <c r="E130" t="s">
        <v>154</v>
      </c>
      <c r="F130" t="s">
        <v>156</v>
      </c>
      <c r="G130" t="s">
        <v>1278</v>
      </c>
      <c r="H130" t="s">
        <v>1167</v>
      </c>
      <c r="I130" s="4" t="s">
        <v>1340</v>
      </c>
      <c r="J130" t="s">
        <v>1168</v>
      </c>
      <c r="K130">
        <v>2005</v>
      </c>
      <c r="L130" t="s">
        <v>1169</v>
      </c>
      <c r="M130" t="s">
        <v>1170</v>
      </c>
      <c r="N130" t="s">
        <v>1171</v>
      </c>
      <c r="O130" t="s">
        <v>292</v>
      </c>
      <c r="P130" t="s">
        <v>1172</v>
      </c>
      <c r="Q130" t="s">
        <v>164</v>
      </c>
      <c r="R130" t="s">
        <v>1173</v>
      </c>
      <c r="S130">
        <v>208</v>
      </c>
      <c r="U130" t="s">
        <v>189</v>
      </c>
      <c r="V130" t="s">
        <v>1174</v>
      </c>
      <c r="W130" s="6">
        <v>1</v>
      </c>
      <c r="X130" s="6" t="s">
        <v>244</v>
      </c>
      <c r="Y130" s="6">
        <v>1</v>
      </c>
      <c r="Z130" s="6" t="s">
        <v>244</v>
      </c>
      <c r="AA130" s="6">
        <v>1</v>
      </c>
      <c r="AB130" t="s">
        <v>244</v>
      </c>
      <c r="AC130">
        <v>20010</v>
      </c>
      <c r="AH130" t="s">
        <v>299</v>
      </c>
      <c r="AI130" t="s">
        <v>300</v>
      </c>
      <c r="AJ130" t="s">
        <v>1278</v>
      </c>
      <c r="AK130" s="7">
        <v>44404</v>
      </c>
      <c r="AL130" s="7">
        <v>44404</v>
      </c>
      <c r="AN130">
        <v>21600</v>
      </c>
      <c r="AO130">
        <v>25056</v>
      </c>
      <c r="AR130" t="s">
        <v>304</v>
      </c>
      <c r="AS130" t="s">
        <v>292</v>
      </c>
      <c r="AT130" t="s">
        <v>305</v>
      </c>
      <c r="AW130" s="7">
        <v>44404</v>
      </c>
      <c r="AY130" s="8" t="str">
        <f>HYPERLINK("http://transparencia.ags.gob.mx/SOPMA/2021/Arrendamientos/CSOP-066-2021.pdf")</f>
        <v>http://transparencia.ags.gob.mx/SOPMA/2021/Arrendamientos/CSOP-066-2021.pdf</v>
      </c>
      <c r="AZ130" t="s">
        <v>308</v>
      </c>
      <c r="BA130" t="s">
        <v>332</v>
      </c>
      <c r="BB130" t="s">
        <v>1175</v>
      </c>
      <c r="BC130">
        <v>2005</v>
      </c>
      <c r="BD130" t="s">
        <v>255</v>
      </c>
      <c r="BE130">
        <v>2005</v>
      </c>
      <c r="BF130" t="s">
        <v>311</v>
      </c>
      <c r="BG130" t="s">
        <v>308</v>
      </c>
      <c r="BH130" t="s">
        <v>308</v>
      </c>
      <c r="BI130" t="s">
        <v>308</v>
      </c>
      <c r="BJ130" t="s">
        <v>308</v>
      </c>
      <c r="BK130" t="s">
        <v>314</v>
      </c>
      <c r="BL130" s="10">
        <v>44482</v>
      </c>
      <c r="BM130" s="10">
        <v>44482</v>
      </c>
      <c r="BN130" t="s">
        <v>315</v>
      </c>
    </row>
    <row r="131" spans="1:66" x14ac:dyDescent="0.25">
      <c r="A131">
        <v>2021</v>
      </c>
      <c r="B131" s="21" t="s">
        <v>585</v>
      </c>
      <c r="C131" s="21" t="s">
        <v>841</v>
      </c>
      <c r="D131" t="s">
        <v>149</v>
      </c>
      <c r="E131" t="s">
        <v>154</v>
      </c>
      <c r="F131" t="s">
        <v>156</v>
      </c>
      <c r="G131" t="s">
        <v>1279</v>
      </c>
      <c r="H131" t="s">
        <v>1167</v>
      </c>
      <c r="I131" s="4" t="s">
        <v>1340</v>
      </c>
      <c r="J131" t="s">
        <v>1168</v>
      </c>
      <c r="K131">
        <v>2005</v>
      </c>
      <c r="L131" t="s">
        <v>1169</v>
      </c>
      <c r="M131" t="s">
        <v>1170</v>
      </c>
      <c r="N131" t="s">
        <v>1171</v>
      </c>
      <c r="O131" t="s">
        <v>292</v>
      </c>
      <c r="P131" t="s">
        <v>1172</v>
      </c>
      <c r="Q131" t="s">
        <v>164</v>
      </c>
      <c r="R131" t="s">
        <v>1173</v>
      </c>
      <c r="S131">
        <v>208</v>
      </c>
      <c r="U131" t="s">
        <v>189</v>
      </c>
      <c r="V131" t="s">
        <v>1174</v>
      </c>
      <c r="W131" s="6">
        <v>1</v>
      </c>
      <c r="X131" s="6" t="s">
        <v>244</v>
      </c>
      <c r="Y131" s="6">
        <v>1</v>
      </c>
      <c r="Z131" s="6" t="s">
        <v>244</v>
      </c>
      <c r="AA131" s="6">
        <v>1</v>
      </c>
      <c r="AB131" t="s">
        <v>244</v>
      </c>
      <c r="AC131">
        <v>20010</v>
      </c>
      <c r="AH131" t="s">
        <v>299</v>
      </c>
      <c r="AI131" t="s">
        <v>300</v>
      </c>
      <c r="AJ131" t="s">
        <v>1279</v>
      </c>
      <c r="AK131" s="7">
        <v>44404</v>
      </c>
      <c r="AL131" s="7">
        <v>44404</v>
      </c>
      <c r="AN131">
        <v>21600</v>
      </c>
      <c r="AO131">
        <v>25056</v>
      </c>
      <c r="AR131" t="s">
        <v>304</v>
      </c>
      <c r="AS131" t="s">
        <v>292</v>
      </c>
      <c r="AT131" t="s">
        <v>305</v>
      </c>
      <c r="AW131" s="7">
        <v>44404</v>
      </c>
      <c r="AY131" s="8" t="str">
        <f>HYPERLINK("http://transparencia.ags.gob.mx/SOPMA/2021/Arrendamientos/CSOP-067-2021.pdf")</f>
        <v>http://transparencia.ags.gob.mx/SOPMA/2021/Arrendamientos/CSOP-067-2021.pdf</v>
      </c>
      <c r="AZ131" t="s">
        <v>308</v>
      </c>
      <c r="BA131" t="s">
        <v>332</v>
      </c>
      <c r="BB131" t="s">
        <v>1175</v>
      </c>
      <c r="BC131">
        <v>2005</v>
      </c>
      <c r="BD131" t="s">
        <v>255</v>
      </c>
      <c r="BE131">
        <v>2005</v>
      </c>
      <c r="BF131" t="s">
        <v>311</v>
      </c>
      <c r="BG131" t="s">
        <v>308</v>
      </c>
      <c r="BH131" t="s">
        <v>308</v>
      </c>
      <c r="BI131" t="s">
        <v>308</v>
      </c>
      <c r="BJ131" t="s">
        <v>308</v>
      </c>
      <c r="BK131" t="s">
        <v>314</v>
      </c>
      <c r="BL131" s="10">
        <v>44482</v>
      </c>
      <c r="BM131" s="10">
        <v>44482</v>
      </c>
      <c r="BN131" t="s">
        <v>315</v>
      </c>
    </row>
    <row r="132" spans="1:66" x14ac:dyDescent="0.25">
      <c r="A132">
        <v>2021</v>
      </c>
      <c r="B132" s="21" t="s">
        <v>585</v>
      </c>
      <c r="C132" s="21" t="s">
        <v>841</v>
      </c>
      <c r="D132" t="s">
        <v>149</v>
      </c>
      <c r="E132" t="s">
        <v>154</v>
      </c>
      <c r="F132" t="s">
        <v>156</v>
      </c>
      <c r="G132" t="s">
        <v>1280</v>
      </c>
      <c r="H132" t="s">
        <v>1167</v>
      </c>
      <c r="I132" s="4" t="s">
        <v>1340</v>
      </c>
      <c r="J132" t="s">
        <v>1168</v>
      </c>
      <c r="K132">
        <v>2005</v>
      </c>
      <c r="L132" t="s">
        <v>1169</v>
      </c>
      <c r="M132" t="s">
        <v>1170</v>
      </c>
      <c r="N132" t="s">
        <v>1171</v>
      </c>
      <c r="O132" t="s">
        <v>292</v>
      </c>
      <c r="P132" t="s">
        <v>1172</v>
      </c>
      <c r="Q132" t="s">
        <v>164</v>
      </c>
      <c r="R132" t="s">
        <v>1173</v>
      </c>
      <c r="S132">
        <v>208</v>
      </c>
      <c r="U132" t="s">
        <v>189</v>
      </c>
      <c r="V132" t="s">
        <v>1174</v>
      </c>
      <c r="W132" s="6">
        <v>1</v>
      </c>
      <c r="X132" s="6" t="s">
        <v>244</v>
      </c>
      <c r="Y132" s="6">
        <v>1</v>
      </c>
      <c r="Z132" s="6" t="s">
        <v>244</v>
      </c>
      <c r="AA132" s="6">
        <v>1</v>
      </c>
      <c r="AB132" t="s">
        <v>244</v>
      </c>
      <c r="AC132">
        <v>20010</v>
      </c>
      <c r="AH132" t="s">
        <v>299</v>
      </c>
      <c r="AI132" t="s">
        <v>300</v>
      </c>
      <c r="AJ132" t="s">
        <v>1280</v>
      </c>
      <c r="AK132" s="7">
        <v>44404</v>
      </c>
      <c r="AL132" s="7">
        <v>44404</v>
      </c>
      <c r="AN132">
        <v>21600</v>
      </c>
      <c r="AO132">
        <v>25056</v>
      </c>
      <c r="AR132" t="s">
        <v>304</v>
      </c>
      <c r="AS132" t="s">
        <v>292</v>
      </c>
      <c r="AT132" t="s">
        <v>305</v>
      </c>
      <c r="AW132" s="7">
        <v>44404</v>
      </c>
      <c r="AY132" s="8" t="str">
        <f>HYPERLINK("http://transparencia.ags.gob.mx/SOPMA/2021/Arrendamientos/CSOP-068-2021.pdf")</f>
        <v>http://transparencia.ags.gob.mx/SOPMA/2021/Arrendamientos/CSOP-068-2021.pdf</v>
      </c>
      <c r="AZ132" t="s">
        <v>308</v>
      </c>
      <c r="BA132" t="s">
        <v>332</v>
      </c>
      <c r="BB132" t="s">
        <v>1175</v>
      </c>
      <c r="BC132">
        <v>2005</v>
      </c>
      <c r="BD132" t="s">
        <v>255</v>
      </c>
      <c r="BE132">
        <v>2005</v>
      </c>
      <c r="BF132" t="s">
        <v>311</v>
      </c>
      <c r="BG132" t="s">
        <v>308</v>
      </c>
      <c r="BH132" t="s">
        <v>308</v>
      </c>
      <c r="BI132" t="s">
        <v>308</v>
      </c>
      <c r="BJ132" t="s">
        <v>308</v>
      </c>
      <c r="BK132" t="s">
        <v>314</v>
      </c>
      <c r="BL132" s="10">
        <v>44482</v>
      </c>
      <c r="BM132" s="10">
        <v>44482</v>
      </c>
      <c r="BN132" t="s">
        <v>315</v>
      </c>
    </row>
    <row r="133" spans="1:66" x14ac:dyDescent="0.25">
      <c r="A133">
        <v>2021</v>
      </c>
      <c r="B133" s="21" t="s">
        <v>585</v>
      </c>
      <c r="C133" s="21" t="s">
        <v>841</v>
      </c>
      <c r="D133" t="s">
        <v>149</v>
      </c>
      <c r="E133" t="s">
        <v>154</v>
      </c>
      <c r="F133" t="s">
        <v>156</v>
      </c>
      <c r="G133" t="s">
        <v>1281</v>
      </c>
      <c r="H133" t="s">
        <v>1167</v>
      </c>
      <c r="I133" s="4" t="s">
        <v>1344</v>
      </c>
      <c r="J133" t="s">
        <v>1214</v>
      </c>
      <c r="K133">
        <v>2004</v>
      </c>
      <c r="L133" t="s">
        <v>292</v>
      </c>
      <c r="M133" t="s">
        <v>292</v>
      </c>
      <c r="N133" t="s">
        <v>292</v>
      </c>
      <c r="O133" t="s">
        <v>1203</v>
      </c>
      <c r="P133" t="s">
        <v>1204</v>
      </c>
      <c r="Q133" t="s">
        <v>183</v>
      </c>
      <c r="R133" t="s">
        <v>1205</v>
      </c>
      <c r="S133">
        <v>903</v>
      </c>
      <c r="U133" t="s">
        <v>189</v>
      </c>
      <c r="V133" t="s">
        <v>1206</v>
      </c>
      <c r="W133" s="6">
        <v>1</v>
      </c>
      <c r="X133" s="6" t="s">
        <v>244</v>
      </c>
      <c r="Y133" s="6">
        <v>1</v>
      </c>
      <c r="Z133" s="6" t="s">
        <v>244</v>
      </c>
      <c r="AA133" s="6">
        <v>1</v>
      </c>
      <c r="AB133" t="s">
        <v>244</v>
      </c>
      <c r="AC133">
        <v>20280</v>
      </c>
      <c r="AH133" t="s">
        <v>299</v>
      </c>
      <c r="AI133" t="s">
        <v>300</v>
      </c>
      <c r="AJ133" t="s">
        <v>1281</v>
      </c>
      <c r="AK133" s="7">
        <v>44389</v>
      </c>
      <c r="AL133" s="7">
        <v>44404</v>
      </c>
      <c r="AN133">
        <v>40425</v>
      </c>
      <c r="AO133">
        <v>46893</v>
      </c>
      <c r="AR133" t="s">
        <v>304</v>
      </c>
      <c r="AS133" t="s">
        <v>292</v>
      </c>
      <c r="AT133" t="s">
        <v>305</v>
      </c>
      <c r="AW133" s="7">
        <v>44389</v>
      </c>
      <c r="AY133" s="8" t="str">
        <f>HYPERLINK("http://transparencia.ags.gob.mx/SOPMA/2021/Arrendamientos/CSOP-069-2021.pdf")</f>
        <v>http://transparencia.ags.gob.mx/SOPMA/2021/Arrendamientos/CSOP-069-2021.pdf</v>
      </c>
      <c r="AZ133" t="s">
        <v>308</v>
      </c>
      <c r="BA133" t="s">
        <v>332</v>
      </c>
      <c r="BB133" t="s">
        <v>1175</v>
      </c>
      <c r="BC133">
        <v>2004</v>
      </c>
      <c r="BD133" t="s">
        <v>255</v>
      </c>
      <c r="BE133">
        <v>2004</v>
      </c>
      <c r="BF133" t="s">
        <v>311</v>
      </c>
      <c r="BG133" t="s">
        <v>308</v>
      </c>
      <c r="BH133" t="s">
        <v>308</v>
      </c>
      <c r="BI133" t="s">
        <v>308</v>
      </c>
      <c r="BJ133" t="s">
        <v>308</v>
      </c>
      <c r="BK133" t="s">
        <v>314</v>
      </c>
      <c r="BL133" s="10">
        <v>44482</v>
      </c>
      <c r="BM133" s="10">
        <v>44482</v>
      </c>
      <c r="BN133" t="s">
        <v>315</v>
      </c>
    </row>
    <row r="134" spans="1:66" x14ac:dyDescent="0.25">
      <c r="A134">
        <v>2021</v>
      </c>
      <c r="B134" s="21" t="s">
        <v>585</v>
      </c>
      <c r="C134" s="21" t="s">
        <v>841</v>
      </c>
      <c r="D134" t="s">
        <v>149</v>
      </c>
      <c r="E134" t="s">
        <v>154</v>
      </c>
      <c r="F134" t="s">
        <v>156</v>
      </c>
      <c r="G134" t="s">
        <v>1282</v>
      </c>
      <c r="H134" t="s">
        <v>1167</v>
      </c>
      <c r="I134" s="4" t="s">
        <v>1340</v>
      </c>
      <c r="J134" t="s">
        <v>1268</v>
      </c>
      <c r="K134">
        <v>2005</v>
      </c>
      <c r="L134" t="s">
        <v>1169</v>
      </c>
      <c r="M134" t="s">
        <v>1170</v>
      </c>
      <c r="N134" t="s">
        <v>1171</v>
      </c>
      <c r="O134" t="s">
        <v>292</v>
      </c>
      <c r="P134" t="s">
        <v>1172</v>
      </c>
      <c r="Q134" t="s">
        <v>164</v>
      </c>
      <c r="R134" t="s">
        <v>1173</v>
      </c>
      <c r="S134">
        <v>208</v>
      </c>
      <c r="U134" t="s">
        <v>189</v>
      </c>
      <c r="V134" t="s">
        <v>1174</v>
      </c>
      <c r="W134" s="6">
        <v>1</v>
      </c>
      <c r="X134" s="6" t="s">
        <v>244</v>
      </c>
      <c r="Y134" s="6">
        <v>1</v>
      </c>
      <c r="Z134" s="6" t="s">
        <v>244</v>
      </c>
      <c r="AA134" s="6">
        <v>1</v>
      </c>
      <c r="AB134" t="s">
        <v>244</v>
      </c>
      <c r="AC134">
        <v>20010</v>
      </c>
      <c r="AH134" t="s">
        <v>299</v>
      </c>
      <c r="AI134" t="s">
        <v>300</v>
      </c>
      <c r="AJ134" t="s">
        <v>1282</v>
      </c>
      <c r="AK134" s="7">
        <v>44407</v>
      </c>
      <c r="AL134" s="7">
        <v>44412</v>
      </c>
      <c r="AN134">
        <v>72000</v>
      </c>
      <c r="AO134">
        <v>83520</v>
      </c>
      <c r="AR134" t="s">
        <v>304</v>
      </c>
      <c r="AS134" t="s">
        <v>292</v>
      </c>
      <c r="AT134" t="s">
        <v>305</v>
      </c>
      <c r="AW134" s="7">
        <v>44407</v>
      </c>
      <c r="AY134" s="8" t="str">
        <f>HYPERLINK("http://transparencia.ags.gob.mx/SOPMA/2021/Arrendamientos/CSOP-070-2021.pdf")</f>
        <v>http://transparencia.ags.gob.mx/SOPMA/2021/Arrendamientos/CSOP-070-2021.pdf</v>
      </c>
      <c r="AZ134" t="s">
        <v>308</v>
      </c>
      <c r="BA134" t="s">
        <v>332</v>
      </c>
      <c r="BB134" t="s">
        <v>1175</v>
      </c>
      <c r="BC134">
        <v>2005</v>
      </c>
      <c r="BD134" t="s">
        <v>255</v>
      </c>
      <c r="BE134">
        <v>2005</v>
      </c>
      <c r="BF134" t="s">
        <v>311</v>
      </c>
      <c r="BG134" t="s">
        <v>308</v>
      </c>
      <c r="BH134" t="s">
        <v>308</v>
      </c>
      <c r="BI134" t="s">
        <v>308</v>
      </c>
      <c r="BJ134" t="s">
        <v>308</v>
      </c>
      <c r="BK134" t="s">
        <v>314</v>
      </c>
      <c r="BL134" s="10">
        <v>44482</v>
      </c>
      <c r="BM134" s="10">
        <v>44482</v>
      </c>
      <c r="BN134" t="s">
        <v>315</v>
      </c>
    </row>
    <row r="135" spans="1:66" x14ac:dyDescent="0.25">
      <c r="A135">
        <v>2021</v>
      </c>
      <c r="B135" s="21" t="s">
        <v>585</v>
      </c>
      <c r="C135" s="21" t="s">
        <v>841</v>
      </c>
      <c r="D135" t="s">
        <v>149</v>
      </c>
      <c r="E135" t="s">
        <v>154</v>
      </c>
      <c r="F135" t="s">
        <v>156</v>
      </c>
      <c r="G135" t="s">
        <v>1283</v>
      </c>
      <c r="H135" t="s">
        <v>1167</v>
      </c>
      <c r="I135" s="4" t="s">
        <v>1343</v>
      </c>
      <c r="J135" t="s">
        <v>1275</v>
      </c>
      <c r="K135">
        <v>2004</v>
      </c>
      <c r="L135" t="s">
        <v>292</v>
      </c>
      <c r="M135" t="s">
        <v>292</v>
      </c>
      <c r="N135" t="s">
        <v>292</v>
      </c>
      <c r="O135" t="s">
        <v>1203</v>
      </c>
      <c r="P135" t="s">
        <v>1204</v>
      </c>
      <c r="Q135" t="s">
        <v>183</v>
      </c>
      <c r="R135" t="s">
        <v>1205</v>
      </c>
      <c r="S135">
        <v>903</v>
      </c>
      <c r="U135" t="s">
        <v>189</v>
      </c>
      <c r="V135" t="s">
        <v>1206</v>
      </c>
      <c r="W135" s="6">
        <v>1</v>
      </c>
      <c r="X135" s="6" t="s">
        <v>244</v>
      </c>
      <c r="Y135" s="6">
        <v>1</v>
      </c>
      <c r="Z135" s="6" t="s">
        <v>244</v>
      </c>
      <c r="AA135" s="6">
        <v>1</v>
      </c>
      <c r="AB135" t="s">
        <v>244</v>
      </c>
      <c r="AC135">
        <v>20280</v>
      </c>
      <c r="AH135" t="s">
        <v>299</v>
      </c>
      <c r="AI135" t="s">
        <v>300</v>
      </c>
      <c r="AJ135" t="s">
        <v>1283</v>
      </c>
      <c r="AK135" s="7">
        <v>44410</v>
      </c>
      <c r="AL135" s="7">
        <v>44412</v>
      </c>
      <c r="AN135">
        <v>54000</v>
      </c>
      <c r="AO135">
        <v>93960</v>
      </c>
      <c r="AR135" t="s">
        <v>304</v>
      </c>
      <c r="AS135" t="s">
        <v>292</v>
      </c>
      <c r="AT135" t="s">
        <v>305</v>
      </c>
      <c r="AW135" s="7">
        <v>44410</v>
      </c>
      <c r="AY135" s="8" t="str">
        <f>HYPERLINK("http://transparencia.ags.gob.mx/SOPMA/2021/Arrendamientos/CSOP-071-2021.pdf")</f>
        <v>http://transparencia.ags.gob.mx/SOPMA/2021/Arrendamientos/CSOP-071-2021.pdf</v>
      </c>
      <c r="AZ135" t="s">
        <v>308</v>
      </c>
      <c r="BA135" t="s">
        <v>332</v>
      </c>
      <c r="BB135" t="s">
        <v>1175</v>
      </c>
      <c r="BC135">
        <v>2004</v>
      </c>
      <c r="BD135" t="s">
        <v>255</v>
      </c>
      <c r="BE135">
        <v>2004</v>
      </c>
      <c r="BF135" t="s">
        <v>311</v>
      </c>
      <c r="BG135" t="s">
        <v>308</v>
      </c>
      <c r="BH135" t="s">
        <v>308</v>
      </c>
      <c r="BI135" t="s">
        <v>308</v>
      </c>
      <c r="BJ135" t="s">
        <v>308</v>
      </c>
      <c r="BK135" t="s">
        <v>314</v>
      </c>
      <c r="BL135" s="10">
        <v>44482</v>
      </c>
      <c r="BM135" s="10">
        <v>44482</v>
      </c>
      <c r="BN135" t="s">
        <v>315</v>
      </c>
    </row>
    <row r="136" spans="1:66" x14ac:dyDescent="0.25">
      <c r="A136">
        <v>2021</v>
      </c>
      <c r="B136" s="21" t="s">
        <v>585</v>
      </c>
      <c r="C136" s="21" t="s">
        <v>841</v>
      </c>
      <c r="D136" t="s">
        <v>149</v>
      </c>
      <c r="E136" t="s">
        <v>154</v>
      </c>
      <c r="F136" t="s">
        <v>156</v>
      </c>
      <c r="G136" t="s">
        <v>1284</v>
      </c>
      <c r="H136" t="s">
        <v>1167</v>
      </c>
      <c r="I136" s="4" t="s">
        <v>1340</v>
      </c>
      <c r="J136" t="s">
        <v>1268</v>
      </c>
      <c r="K136">
        <v>2004</v>
      </c>
      <c r="L136" t="s">
        <v>292</v>
      </c>
      <c r="M136" t="s">
        <v>292</v>
      </c>
      <c r="N136" t="s">
        <v>292</v>
      </c>
      <c r="O136" t="s">
        <v>1203</v>
      </c>
      <c r="P136" t="s">
        <v>1204</v>
      </c>
      <c r="Q136" t="s">
        <v>183</v>
      </c>
      <c r="R136" t="s">
        <v>1205</v>
      </c>
      <c r="S136">
        <v>903</v>
      </c>
      <c r="U136" t="s">
        <v>189</v>
      </c>
      <c r="V136" t="s">
        <v>1206</v>
      </c>
      <c r="W136" s="6">
        <v>1</v>
      </c>
      <c r="X136" s="6" t="s">
        <v>244</v>
      </c>
      <c r="Y136" s="6">
        <v>1</v>
      </c>
      <c r="Z136" s="6" t="s">
        <v>244</v>
      </c>
      <c r="AA136" s="6">
        <v>1</v>
      </c>
      <c r="AB136" t="s">
        <v>244</v>
      </c>
      <c r="AC136">
        <v>20280</v>
      </c>
      <c r="AH136" t="s">
        <v>299</v>
      </c>
      <c r="AI136" t="s">
        <v>300</v>
      </c>
      <c r="AJ136" t="s">
        <v>1284</v>
      </c>
      <c r="AK136" s="7">
        <v>44419</v>
      </c>
      <c r="AL136" s="7">
        <v>44428</v>
      </c>
      <c r="AN136">
        <v>72000</v>
      </c>
      <c r="AO136">
        <v>83520</v>
      </c>
      <c r="AR136" t="s">
        <v>304</v>
      </c>
      <c r="AS136" t="s">
        <v>292</v>
      </c>
      <c r="AT136" t="s">
        <v>305</v>
      </c>
      <c r="AW136" s="7">
        <v>44419</v>
      </c>
      <c r="AY136" s="8" t="str">
        <f>HYPERLINK("http://transparencia.ags.gob.mx/SOPMA/2021/Arrendamientos/CSOP-073-2021.pdf")</f>
        <v>http://transparencia.ags.gob.mx/SOPMA/2021/Arrendamientos/CSOP-073-2021.pdf</v>
      </c>
      <c r="AZ136" t="s">
        <v>308</v>
      </c>
      <c r="BA136" t="s">
        <v>332</v>
      </c>
      <c r="BB136" t="s">
        <v>1175</v>
      </c>
      <c r="BC136">
        <v>2004</v>
      </c>
      <c r="BD136" t="s">
        <v>255</v>
      </c>
      <c r="BE136">
        <v>2004</v>
      </c>
      <c r="BF136" t="s">
        <v>311</v>
      </c>
      <c r="BG136" t="s">
        <v>308</v>
      </c>
      <c r="BH136" t="s">
        <v>308</v>
      </c>
      <c r="BI136" t="s">
        <v>308</v>
      </c>
      <c r="BJ136" t="s">
        <v>308</v>
      </c>
      <c r="BK136" t="s">
        <v>314</v>
      </c>
      <c r="BL136" s="10">
        <v>44482</v>
      </c>
      <c r="BM136" s="10">
        <v>44482</v>
      </c>
      <c r="BN136" t="s">
        <v>315</v>
      </c>
    </row>
    <row r="137" spans="1:66" x14ac:dyDescent="0.25">
      <c r="A137">
        <v>2021</v>
      </c>
      <c r="B137" s="21" t="s">
        <v>585</v>
      </c>
      <c r="C137" s="21" t="s">
        <v>841</v>
      </c>
      <c r="D137" t="s">
        <v>149</v>
      </c>
      <c r="E137" t="s">
        <v>154</v>
      </c>
      <c r="F137" t="s">
        <v>156</v>
      </c>
      <c r="G137" t="s">
        <v>1285</v>
      </c>
      <c r="H137" t="s">
        <v>1167</v>
      </c>
      <c r="I137" s="4" t="s">
        <v>1340</v>
      </c>
      <c r="J137" t="s">
        <v>1268</v>
      </c>
      <c r="K137">
        <v>2004</v>
      </c>
      <c r="L137" t="s">
        <v>292</v>
      </c>
      <c r="M137" t="s">
        <v>292</v>
      </c>
      <c r="N137" t="s">
        <v>292</v>
      </c>
      <c r="O137" t="s">
        <v>1203</v>
      </c>
      <c r="P137" t="s">
        <v>1204</v>
      </c>
      <c r="Q137" t="s">
        <v>183</v>
      </c>
      <c r="R137" t="s">
        <v>1205</v>
      </c>
      <c r="S137">
        <v>903</v>
      </c>
      <c r="U137" t="s">
        <v>189</v>
      </c>
      <c r="V137" t="s">
        <v>1206</v>
      </c>
      <c r="W137" s="6">
        <v>1</v>
      </c>
      <c r="X137" s="6" t="s">
        <v>244</v>
      </c>
      <c r="Y137" s="6">
        <v>1</v>
      </c>
      <c r="Z137" s="6" t="s">
        <v>244</v>
      </c>
      <c r="AA137" s="6">
        <v>1</v>
      </c>
      <c r="AB137" t="s">
        <v>244</v>
      </c>
      <c r="AC137">
        <v>20280</v>
      </c>
      <c r="AH137" t="s">
        <v>299</v>
      </c>
      <c r="AI137" t="s">
        <v>300</v>
      </c>
      <c r="AJ137" t="s">
        <v>1285</v>
      </c>
      <c r="AK137" s="7">
        <v>44419</v>
      </c>
      <c r="AL137" s="7">
        <v>44428</v>
      </c>
      <c r="AN137">
        <v>72000</v>
      </c>
      <c r="AO137">
        <v>83520</v>
      </c>
      <c r="AR137" t="s">
        <v>304</v>
      </c>
      <c r="AS137" t="s">
        <v>292</v>
      </c>
      <c r="AT137" t="s">
        <v>305</v>
      </c>
      <c r="AW137" s="7">
        <v>44419</v>
      </c>
      <c r="AY137" s="8" t="str">
        <f>HYPERLINK("http://transparencia.ags.gob.mx/SOPMA/2021/Arrendamientos/CSOP-074-2021.pdf")</f>
        <v>http://transparencia.ags.gob.mx/SOPMA/2021/Arrendamientos/CSOP-074-2021.pdf</v>
      </c>
      <c r="AZ137" t="s">
        <v>308</v>
      </c>
      <c r="BA137" t="s">
        <v>332</v>
      </c>
      <c r="BB137" t="s">
        <v>1175</v>
      </c>
      <c r="BC137">
        <v>2004</v>
      </c>
      <c r="BD137" t="s">
        <v>255</v>
      </c>
      <c r="BE137">
        <v>2004</v>
      </c>
      <c r="BF137" t="s">
        <v>311</v>
      </c>
      <c r="BG137" t="s">
        <v>308</v>
      </c>
      <c r="BH137" t="s">
        <v>308</v>
      </c>
      <c r="BI137" t="s">
        <v>308</v>
      </c>
      <c r="BJ137" t="s">
        <v>308</v>
      </c>
      <c r="BK137" t="s">
        <v>314</v>
      </c>
      <c r="BL137" s="10">
        <v>44482</v>
      </c>
      <c r="BM137" s="10">
        <v>44482</v>
      </c>
      <c r="BN137" t="s">
        <v>315</v>
      </c>
    </row>
    <row r="138" spans="1:66" x14ac:dyDescent="0.25">
      <c r="A138">
        <v>2021</v>
      </c>
      <c r="B138" s="21" t="s">
        <v>585</v>
      </c>
      <c r="C138" s="21" t="s">
        <v>841</v>
      </c>
      <c r="D138" t="s">
        <v>149</v>
      </c>
      <c r="E138" t="s">
        <v>154</v>
      </c>
      <c r="F138" t="s">
        <v>156</v>
      </c>
      <c r="G138" t="s">
        <v>1286</v>
      </c>
      <c r="H138" t="s">
        <v>1167</v>
      </c>
      <c r="I138" s="4" t="s">
        <v>1340</v>
      </c>
      <c r="J138" t="s">
        <v>1268</v>
      </c>
      <c r="K138">
        <v>2002</v>
      </c>
      <c r="L138" t="s">
        <v>1208</v>
      </c>
      <c r="M138" t="s">
        <v>1170</v>
      </c>
      <c r="N138" t="s">
        <v>1209</v>
      </c>
      <c r="O138" t="s">
        <v>292</v>
      </c>
      <c r="P138" t="s">
        <v>1210</v>
      </c>
      <c r="Q138" t="s">
        <v>183</v>
      </c>
      <c r="R138" t="s">
        <v>1211</v>
      </c>
      <c r="S138">
        <v>105</v>
      </c>
      <c r="T138">
        <v>49</v>
      </c>
      <c r="U138" t="s">
        <v>189</v>
      </c>
      <c r="V138" t="s">
        <v>1211</v>
      </c>
      <c r="W138" s="6">
        <v>1</v>
      </c>
      <c r="X138" s="6" t="s">
        <v>244</v>
      </c>
      <c r="Y138" s="6">
        <v>1</v>
      </c>
      <c r="Z138" s="6" t="s">
        <v>244</v>
      </c>
      <c r="AA138" s="6">
        <v>1</v>
      </c>
      <c r="AB138" t="s">
        <v>244</v>
      </c>
      <c r="AC138">
        <v>20200</v>
      </c>
      <c r="AH138" t="s">
        <v>299</v>
      </c>
      <c r="AI138" t="s">
        <v>300</v>
      </c>
      <c r="AJ138" t="s">
        <v>1286</v>
      </c>
      <c r="AK138" s="7">
        <v>44419</v>
      </c>
      <c r="AL138" s="7">
        <v>44428</v>
      </c>
      <c r="AN138">
        <v>72000</v>
      </c>
      <c r="AO138">
        <v>83520</v>
      </c>
      <c r="AR138" t="s">
        <v>304</v>
      </c>
      <c r="AS138" t="s">
        <v>292</v>
      </c>
      <c r="AT138" t="s">
        <v>305</v>
      </c>
      <c r="AW138" s="7">
        <v>44419</v>
      </c>
      <c r="AY138" s="8" t="str">
        <f>HYPERLINK("http://transparencia.ags.gob.mx/SOPMA/2021/Arrendamientos/CSOP-075-2021.pdf")</f>
        <v>http://transparencia.ags.gob.mx/SOPMA/2021/Arrendamientos/CSOP-075-2021.pdf</v>
      </c>
      <c r="AZ138" t="s">
        <v>308</v>
      </c>
      <c r="BA138" t="s">
        <v>332</v>
      </c>
      <c r="BB138" t="s">
        <v>1175</v>
      </c>
      <c r="BC138">
        <v>2002</v>
      </c>
      <c r="BD138" t="s">
        <v>255</v>
      </c>
      <c r="BE138">
        <v>2002</v>
      </c>
      <c r="BF138" t="s">
        <v>311</v>
      </c>
      <c r="BG138" t="s">
        <v>308</v>
      </c>
      <c r="BH138" t="s">
        <v>308</v>
      </c>
      <c r="BI138" t="s">
        <v>308</v>
      </c>
      <c r="BJ138" t="s">
        <v>308</v>
      </c>
      <c r="BK138" t="s">
        <v>314</v>
      </c>
      <c r="BL138" s="10">
        <v>44482</v>
      </c>
      <c r="BM138" s="10">
        <v>44482</v>
      </c>
      <c r="BN138" t="s">
        <v>315</v>
      </c>
    </row>
    <row r="139" spans="1:66" x14ac:dyDescent="0.25">
      <c r="A139">
        <v>2021</v>
      </c>
      <c r="B139" s="21" t="s">
        <v>585</v>
      </c>
      <c r="C139" s="21" t="s">
        <v>841</v>
      </c>
      <c r="D139" t="s">
        <v>149</v>
      </c>
      <c r="E139" t="s">
        <v>154</v>
      </c>
      <c r="F139" t="s">
        <v>156</v>
      </c>
      <c r="G139" t="s">
        <v>1287</v>
      </c>
      <c r="H139" t="s">
        <v>1167</v>
      </c>
      <c r="I139" s="4" t="s">
        <v>1340</v>
      </c>
      <c r="J139" t="s">
        <v>1217</v>
      </c>
      <c r="K139">
        <v>2005</v>
      </c>
      <c r="L139" t="s">
        <v>1169</v>
      </c>
      <c r="M139" t="s">
        <v>1170</v>
      </c>
      <c r="N139" t="s">
        <v>1171</v>
      </c>
      <c r="O139" t="s">
        <v>292</v>
      </c>
      <c r="P139" t="s">
        <v>1172</v>
      </c>
      <c r="Q139" t="s">
        <v>164</v>
      </c>
      <c r="R139" t="s">
        <v>1173</v>
      </c>
      <c r="S139">
        <v>208</v>
      </c>
      <c r="U139" t="s">
        <v>189</v>
      </c>
      <c r="V139" t="s">
        <v>1174</v>
      </c>
      <c r="W139" s="6">
        <v>1</v>
      </c>
      <c r="X139" s="6" t="s">
        <v>244</v>
      </c>
      <c r="Y139" s="6">
        <v>1</v>
      </c>
      <c r="Z139" s="6" t="s">
        <v>244</v>
      </c>
      <c r="AA139" s="6">
        <v>1</v>
      </c>
      <c r="AB139" t="s">
        <v>244</v>
      </c>
      <c r="AC139">
        <v>20010</v>
      </c>
      <c r="AH139" t="s">
        <v>299</v>
      </c>
      <c r="AI139" t="s">
        <v>300</v>
      </c>
      <c r="AJ139" t="s">
        <v>1287</v>
      </c>
      <c r="AK139" s="7">
        <v>44419</v>
      </c>
      <c r="AL139" s="7">
        <v>44428</v>
      </c>
      <c r="AN139">
        <v>59400</v>
      </c>
      <c r="AO139">
        <v>68940</v>
      </c>
      <c r="AR139" t="s">
        <v>304</v>
      </c>
      <c r="AS139" t="s">
        <v>292</v>
      </c>
      <c r="AT139" t="s">
        <v>305</v>
      </c>
      <c r="AW139" s="7">
        <v>44419</v>
      </c>
      <c r="AY139" s="8" t="str">
        <f>HYPERLINK("http://transparencia.ags.gob.mx/SOPMA/2021/Arrendamientos/CSOP-076-2021.pdf")</f>
        <v>http://transparencia.ags.gob.mx/SOPMA/2021/Arrendamientos/CSOP-076-2021.pdf</v>
      </c>
      <c r="AZ139" t="s">
        <v>308</v>
      </c>
      <c r="BA139" t="s">
        <v>332</v>
      </c>
      <c r="BB139" t="s">
        <v>1175</v>
      </c>
      <c r="BC139">
        <v>2005</v>
      </c>
      <c r="BD139" t="s">
        <v>255</v>
      </c>
      <c r="BE139">
        <v>2005</v>
      </c>
      <c r="BF139" t="s">
        <v>311</v>
      </c>
      <c r="BG139" t="s">
        <v>308</v>
      </c>
      <c r="BH139" t="s">
        <v>308</v>
      </c>
      <c r="BI139" t="s">
        <v>308</v>
      </c>
      <c r="BJ139" t="s">
        <v>308</v>
      </c>
      <c r="BK139" t="s">
        <v>314</v>
      </c>
      <c r="BL139" s="10">
        <v>44482</v>
      </c>
      <c r="BM139" s="10">
        <v>44482</v>
      </c>
      <c r="BN139" t="s">
        <v>315</v>
      </c>
    </row>
    <row r="140" spans="1:66" x14ac:dyDescent="0.25">
      <c r="A140">
        <v>2021</v>
      </c>
      <c r="B140" s="21" t="s">
        <v>585</v>
      </c>
      <c r="C140" s="21" t="s">
        <v>841</v>
      </c>
      <c r="D140" t="s">
        <v>149</v>
      </c>
      <c r="E140" t="s">
        <v>154</v>
      </c>
      <c r="F140" t="s">
        <v>156</v>
      </c>
      <c r="G140" t="s">
        <v>1288</v>
      </c>
      <c r="H140" t="s">
        <v>1167</v>
      </c>
      <c r="I140" s="4" t="s">
        <v>1342</v>
      </c>
      <c r="J140" t="s">
        <v>1289</v>
      </c>
      <c r="K140">
        <v>2007</v>
      </c>
      <c r="L140" t="s">
        <v>837</v>
      </c>
      <c r="M140" t="s">
        <v>838</v>
      </c>
      <c r="N140" t="s">
        <v>839</v>
      </c>
      <c r="O140" t="s">
        <v>292</v>
      </c>
      <c r="P140" t="s">
        <v>840</v>
      </c>
      <c r="Q140" t="s">
        <v>172</v>
      </c>
      <c r="R140" t="s">
        <v>1198</v>
      </c>
      <c r="S140">
        <v>100</v>
      </c>
      <c r="T140">
        <v>1</v>
      </c>
      <c r="U140" t="s">
        <v>189</v>
      </c>
      <c r="V140" t="s">
        <v>1199</v>
      </c>
      <c r="W140" s="6">
        <v>1</v>
      </c>
      <c r="X140" s="6" t="s">
        <v>244</v>
      </c>
      <c r="Y140" s="6">
        <v>1</v>
      </c>
      <c r="Z140" s="6" t="s">
        <v>244</v>
      </c>
      <c r="AA140" s="6">
        <v>1</v>
      </c>
      <c r="AB140" t="s">
        <v>244</v>
      </c>
      <c r="AC140">
        <v>20170</v>
      </c>
      <c r="AH140" t="s">
        <v>299</v>
      </c>
      <c r="AI140" t="s">
        <v>300</v>
      </c>
      <c r="AJ140" t="s">
        <v>1288</v>
      </c>
      <c r="AK140" s="7">
        <v>44419</v>
      </c>
      <c r="AL140" s="7">
        <v>44428</v>
      </c>
      <c r="AN140">
        <v>62500</v>
      </c>
      <c r="AO140">
        <v>72500</v>
      </c>
      <c r="AR140" t="s">
        <v>304</v>
      </c>
      <c r="AS140" t="s">
        <v>292</v>
      </c>
      <c r="AT140" t="s">
        <v>305</v>
      </c>
      <c r="AW140" s="7">
        <v>44419</v>
      </c>
      <c r="AY140" s="8" t="str">
        <f>HYPERLINK("http://transparencia.ags.gob.mx/SOPMA/2021/Arrendamientos/CSOP-077-2021.pdf")</f>
        <v>http://transparencia.ags.gob.mx/SOPMA/2021/Arrendamientos/CSOP-077-2021.pdf</v>
      </c>
      <c r="AZ140" t="s">
        <v>308</v>
      </c>
      <c r="BA140" t="s">
        <v>332</v>
      </c>
      <c r="BB140" t="s">
        <v>1175</v>
      </c>
      <c r="BC140">
        <v>2007</v>
      </c>
      <c r="BD140" t="s">
        <v>255</v>
      </c>
      <c r="BE140">
        <v>2007</v>
      </c>
      <c r="BF140" t="s">
        <v>311</v>
      </c>
      <c r="BG140" t="s">
        <v>308</v>
      </c>
      <c r="BH140" t="s">
        <v>308</v>
      </c>
      <c r="BI140" t="s">
        <v>308</v>
      </c>
      <c r="BJ140" t="s">
        <v>308</v>
      </c>
      <c r="BK140" t="s">
        <v>314</v>
      </c>
      <c r="BL140" s="10">
        <v>44482</v>
      </c>
      <c r="BM140" s="10">
        <v>44482</v>
      </c>
      <c r="BN140" t="s">
        <v>315</v>
      </c>
    </row>
    <row r="141" spans="1:66" x14ac:dyDescent="0.25">
      <c r="A141">
        <v>2021</v>
      </c>
      <c r="B141" s="21" t="s">
        <v>585</v>
      </c>
      <c r="C141" s="21" t="s">
        <v>841</v>
      </c>
      <c r="D141" t="s">
        <v>149</v>
      </c>
      <c r="E141" t="s">
        <v>154</v>
      </c>
      <c r="F141" t="s">
        <v>156</v>
      </c>
      <c r="G141" t="s">
        <v>1290</v>
      </c>
      <c r="H141" t="s">
        <v>1167</v>
      </c>
      <c r="I141" s="4" t="s">
        <v>1340</v>
      </c>
      <c r="J141" t="s">
        <v>1217</v>
      </c>
      <c r="K141">
        <v>2007</v>
      </c>
      <c r="L141" t="s">
        <v>837</v>
      </c>
      <c r="M141" t="s">
        <v>838</v>
      </c>
      <c r="N141" t="s">
        <v>839</v>
      </c>
      <c r="O141" t="s">
        <v>292</v>
      </c>
      <c r="P141" t="s">
        <v>840</v>
      </c>
      <c r="Q141" t="s">
        <v>172</v>
      </c>
      <c r="R141" t="s">
        <v>1198</v>
      </c>
      <c r="S141">
        <v>100</v>
      </c>
      <c r="T141">
        <v>1</v>
      </c>
      <c r="U141" t="s">
        <v>189</v>
      </c>
      <c r="V141" t="s">
        <v>1199</v>
      </c>
      <c r="W141" s="6">
        <v>1</v>
      </c>
      <c r="X141" s="6" t="s">
        <v>244</v>
      </c>
      <c r="Y141" s="6">
        <v>1</v>
      </c>
      <c r="Z141" s="6" t="s">
        <v>244</v>
      </c>
      <c r="AA141" s="6">
        <v>1</v>
      </c>
      <c r="AB141" t="s">
        <v>244</v>
      </c>
      <c r="AC141">
        <v>20170</v>
      </c>
      <c r="AH141" t="s">
        <v>299</v>
      </c>
      <c r="AI141" t="s">
        <v>300</v>
      </c>
      <c r="AJ141" t="s">
        <v>1290</v>
      </c>
      <c r="AK141" s="7">
        <v>44439</v>
      </c>
      <c r="AL141" s="7">
        <v>44460</v>
      </c>
      <c r="AN141">
        <v>27000</v>
      </c>
      <c r="AO141">
        <v>31320</v>
      </c>
      <c r="AR141" t="s">
        <v>304</v>
      </c>
      <c r="AS141" t="s">
        <v>292</v>
      </c>
      <c r="AT141" t="s">
        <v>305</v>
      </c>
      <c r="AW141" s="7">
        <v>44439</v>
      </c>
      <c r="AY141" s="8" t="str">
        <f>HYPERLINK("http://transparencia.ags.gob.mx/SOPMA/2021/Arrendamientos/CSOP-078-2021.pdf")</f>
        <v>http://transparencia.ags.gob.mx/SOPMA/2021/Arrendamientos/CSOP-078-2021.pdf</v>
      </c>
      <c r="AZ141" t="s">
        <v>308</v>
      </c>
      <c r="BA141" t="s">
        <v>332</v>
      </c>
      <c r="BB141" t="s">
        <v>1175</v>
      </c>
      <c r="BC141">
        <v>2007</v>
      </c>
      <c r="BD141" t="s">
        <v>255</v>
      </c>
      <c r="BE141">
        <v>2007</v>
      </c>
      <c r="BF141" t="s">
        <v>311</v>
      </c>
      <c r="BG141" t="s">
        <v>308</v>
      </c>
      <c r="BH141" t="s">
        <v>308</v>
      </c>
      <c r="BI141" t="s">
        <v>308</v>
      </c>
      <c r="BJ141" t="s">
        <v>308</v>
      </c>
      <c r="BK141" t="s">
        <v>314</v>
      </c>
      <c r="BL141" s="10">
        <v>44482</v>
      </c>
      <c r="BM141" s="10">
        <v>44482</v>
      </c>
      <c r="BN141" t="s">
        <v>315</v>
      </c>
    </row>
    <row r="142" spans="1:66" x14ac:dyDescent="0.25">
      <c r="A142">
        <v>2021</v>
      </c>
      <c r="B142" s="21" t="s">
        <v>585</v>
      </c>
      <c r="C142" s="21" t="s">
        <v>841</v>
      </c>
      <c r="D142" t="s">
        <v>149</v>
      </c>
      <c r="E142" t="s">
        <v>154</v>
      </c>
      <c r="F142" t="s">
        <v>156</v>
      </c>
      <c r="G142" t="s">
        <v>1291</v>
      </c>
      <c r="H142" t="s">
        <v>1167</v>
      </c>
      <c r="I142" s="4" t="s">
        <v>1340</v>
      </c>
      <c r="J142" t="s">
        <v>1268</v>
      </c>
      <c r="K142">
        <v>2005</v>
      </c>
      <c r="L142" t="s">
        <v>1169</v>
      </c>
      <c r="M142" t="s">
        <v>1170</v>
      </c>
      <c r="N142" t="s">
        <v>1171</v>
      </c>
      <c r="O142" t="s">
        <v>292</v>
      </c>
      <c r="P142" t="s">
        <v>1172</v>
      </c>
      <c r="Q142" t="s">
        <v>164</v>
      </c>
      <c r="R142" t="s">
        <v>1173</v>
      </c>
      <c r="S142">
        <v>208</v>
      </c>
      <c r="U142" t="s">
        <v>189</v>
      </c>
      <c r="V142" t="s">
        <v>1174</v>
      </c>
      <c r="W142" s="6">
        <v>1</v>
      </c>
      <c r="X142" s="6" t="s">
        <v>244</v>
      </c>
      <c r="Y142" s="6">
        <v>1</v>
      </c>
      <c r="Z142" s="6" t="s">
        <v>244</v>
      </c>
      <c r="AA142" s="6">
        <v>1</v>
      </c>
      <c r="AB142" t="s">
        <v>244</v>
      </c>
      <c r="AC142">
        <v>20010</v>
      </c>
      <c r="AH142" t="s">
        <v>299</v>
      </c>
      <c r="AI142" t="s">
        <v>300</v>
      </c>
      <c r="AJ142" t="s">
        <v>1291</v>
      </c>
      <c r="AK142" s="7">
        <v>44439</v>
      </c>
      <c r="AL142" s="7">
        <v>44460</v>
      </c>
      <c r="AN142">
        <v>72000</v>
      </c>
      <c r="AO142">
        <v>83520</v>
      </c>
      <c r="AR142" t="s">
        <v>304</v>
      </c>
      <c r="AS142" t="s">
        <v>292</v>
      </c>
      <c r="AT142" t="s">
        <v>305</v>
      </c>
      <c r="AW142" s="7">
        <v>44439</v>
      </c>
      <c r="AY142" s="8" t="str">
        <f>HYPERLINK("http://transparencia.ags.gob.mx/SOPMA/2021/Arrendamientos/CSOP-079-2021.pdf")</f>
        <v>http://transparencia.ags.gob.mx/SOPMA/2021/Arrendamientos/CSOP-079-2021.pdf</v>
      </c>
      <c r="AZ142" t="s">
        <v>308</v>
      </c>
      <c r="BA142" t="s">
        <v>332</v>
      </c>
      <c r="BB142" t="s">
        <v>1175</v>
      </c>
      <c r="BC142">
        <v>2005</v>
      </c>
      <c r="BD142" t="s">
        <v>255</v>
      </c>
      <c r="BE142">
        <v>2005</v>
      </c>
      <c r="BF142" t="s">
        <v>311</v>
      </c>
      <c r="BG142" t="s">
        <v>308</v>
      </c>
      <c r="BH142" t="s">
        <v>308</v>
      </c>
      <c r="BI142" t="s">
        <v>308</v>
      </c>
      <c r="BJ142" t="s">
        <v>308</v>
      </c>
      <c r="BK142" t="s">
        <v>314</v>
      </c>
      <c r="BL142" s="10">
        <v>44482</v>
      </c>
      <c r="BM142" s="10">
        <v>44482</v>
      </c>
      <c r="BN142" t="s">
        <v>315</v>
      </c>
    </row>
    <row r="143" spans="1:66" x14ac:dyDescent="0.25">
      <c r="A143">
        <v>2021</v>
      </c>
      <c r="B143" s="21" t="s">
        <v>585</v>
      </c>
      <c r="C143" s="21" t="s">
        <v>841</v>
      </c>
      <c r="D143" t="s">
        <v>149</v>
      </c>
      <c r="E143" t="s">
        <v>154</v>
      </c>
      <c r="F143" t="s">
        <v>156</v>
      </c>
      <c r="G143" t="s">
        <v>1292</v>
      </c>
      <c r="H143" t="s">
        <v>1167</v>
      </c>
      <c r="I143" s="4" t="s">
        <v>1340</v>
      </c>
      <c r="J143" t="s">
        <v>1268</v>
      </c>
      <c r="K143">
        <v>2008</v>
      </c>
      <c r="L143" t="s">
        <v>292</v>
      </c>
      <c r="M143" t="s">
        <v>292</v>
      </c>
      <c r="N143" t="s">
        <v>292</v>
      </c>
      <c r="O143" t="s">
        <v>1186</v>
      </c>
      <c r="P143" t="s">
        <v>1187</v>
      </c>
      <c r="Q143" t="s">
        <v>171</v>
      </c>
      <c r="R143" t="s">
        <v>1188</v>
      </c>
      <c r="S143">
        <v>1608</v>
      </c>
      <c r="U143" t="s">
        <v>189</v>
      </c>
      <c r="V143" t="s">
        <v>1189</v>
      </c>
      <c r="W143" s="6">
        <v>1</v>
      </c>
      <c r="X143" s="6" t="s">
        <v>244</v>
      </c>
      <c r="Y143" s="6">
        <v>1</v>
      </c>
      <c r="Z143" s="6" t="s">
        <v>244</v>
      </c>
      <c r="AA143" s="6">
        <v>1</v>
      </c>
      <c r="AB143" t="s">
        <v>244</v>
      </c>
      <c r="AC143">
        <v>20020</v>
      </c>
      <c r="AH143" t="s">
        <v>299</v>
      </c>
      <c r="AI143" t="s">
        <v>300</v>
      </c>
      <c r="AJ143" t="s">
        <v>1292</v>
      </c>
      <c r="AK143" s="7">
        <v>44439</v>
      </c>
      <c r="AL143" s="7">
        <v>44460</v>
      </c>
      <c r="AN143">
        <v>72000</v>
      </c>
      <c r="AO143">
        <v>83520</v>
      </c>
      <c r="AR143" t="s">
        <v>304</v>
      </c>
      <c r="AS143" t="s">
        <v>292</v>
      </c>
      <c r="AT143" t="s">
        <v>305</v>
      </c>
      <c r="AW143" s="7">
        <v>44439</v>
      </c>
      <c r="AY143" s="8" t="str">
        <f>HYPERLINK("http://transparencia.ags.gob.mx/SOPMA/2021/Arrendamientos/CSOP-080-2021.pdf")</f>
        <v>http://transparencia.ags.gob.mx/SOPMA/2021/Arrendamientos/CSOP-080-2021.pdf</v>
      </c>
      <c r="AZ143" t="s">
        <v>308</v>
      </c>
      <c r="BA143" t="s">
        <v>332</v>
      </c>
      <c r="BB143" t="s">
        <v>1175</v>
      </c>
      <c r="BC143">
        <v>2008</v>
      </c>
      <c r="BD143" t="s">
        <v>255</v>
      </c>
      <c r="BE143">
        <v>2008</v>
      </c>
      <c r="BF143" t="s">
        <v>311</v>
      </c>
      <c r="BG143" t="s">
        <v>308</v>
      </c>
      <c r="BH143" t="s">
        <v>308</v>
      </c>
      <c r="BI143" t="s">
        <v>308</v>
      </c>
      <c r="BJ143" t="s">
        <v>308</v>
      </c>
      <c r="BK143" t="s">
        <v>314</v>
      </c>
      <c r="BL143" s="10">
        <v>44482</v>
      </c>
      <c r="BM143" s="10">
        <v>44482</v>
      </c>
      <c r="BN143" t="s">
        <v>315</v>
      </c>
    </row>
    <row r="144" spans="1:66" x14ac:dyDescent="0.25">
      <c r="A144">
        <v>2021</v>
      </c>
      <c r="B144" s="21" t="s">
        <v>585</v>
      </c>
      <c r="C144" s="21" t="s">
        <v>841</v>
      </c>
      <c r="D144" t="s">
        <v>149</v>
      </c>
      <c r="E144" t="s">
        <v>154</v>
      </c>
      <c r="F144" t="s">
        <v>156</v>
      </c>
      <c r="G144" t="s">
        <v>1293</v>
      </c>
      <c r="H144" t="s">
        <v>1167</v>
      </c>
      <c r="I144" s="4" t="s">
        <v>1340</v>
      </c>
      <c r="J144" t="s">
        <v>1275</v>
      </c>
      <c r="K144">
        <v>2009</v>
      </c>
      <c r="L144" t="s">
        <v>292</v>
      </c>
      <c r="M144" t="s">
        <v>292</v>
      </c>
      <c r="N144" t="s">
        <v>292</v>
      </c>
      <c r="O144" t="s">
        <v>1294</v>
      </c>
      <c r="P144" t="s">
        <v>1295</v>
      </c>
      <c r="Q144" t="s">
        <v>172</v>
      </c>
      <c r="R144" t="s">
        <v>1198</v>
      </c>
      <c r="S144">
        <v>100</v>
      </c>
      <c r="T144">
        <v>2</v>
      </c>
      <c r="U144" t="s">
        <v>189</v>
      </c>
      <c r="V144" t="s">
        <v>1199</v>
      </c>
      <c r="W144" s="6">
        <v>1</v>
      </c>
      <c r="X144" s="6" t="s">
        <v>244</v>
      </c>
      <c r="Y144" s="6">
        <v>1</v>
      </c>
      <c r="Z144" s="6" t="s">
        <v>244</v>
      </c>
      <c r="AA144" s="6">
        <v>1</v>
      </c>
      <c r="AB144" t="s">
        <v>244</v>
      </c>
      <c r="AC144">
        <v>20170</v>
      </c>
      <c r="AH144" t="s">
        <v>299</v>
      </c>
      <c r="AI144" t="s">
        <v>300</v>
      </c>
      <c r="AJ144" t="s">
        <v>1293</v>
      </c>
      <c r="AK144" s="7">
        <v>44439</v>
      </c>
      <c r="AL144" s="7">
        <v>44460</v>
      </c>
      <c r="AN144">
        <v>57600</v>
      </c>
      <c r="AO144">
        <v>100224</v>
      </c>
      <c r="AR144" t="s">
        <v>304</v>
      </c>
      <c r="AS144" t="s">
        <v>292</v>
      </c>
      <c r="AT144" t="s">
        <v>305</v>
      </c>
      <c r="AW144" s="7">
        <v>44439</v>
      </c>
      <c r="AY144" s="8" t="str">
        <f>HYPERLINK("http://transparencia.ags.gob.mx/SOPMA/2021/Arrendamientos/CSOP-081-2021.pdf")</f>
        <v>http://transparencia.ags.gob.mx/SOPMA/2021/Arrendamientos/CSOP-081-2021.pdf</v>
      </c>
      <c r="AZ144" t="s">
        <v>308</v>
      </c>
      <c r="BA144" t="s">
        <v>332</v>
      </c>
      <c r="BB144" t="s">
        <v>1175</v>
      </c>
      <c r="BC144">
        <v>2009</v>
      </c>
      <c r="BD144" t="s">
        <v>255</v>
      </c>
      <c r="BE144">
        <v>2009</v>
      </c>
      <c r="BF144" t="s">
        <v>311</v>
      </c>
      <c r="BG144" t="s">
        <v>308</v>
      </c>
      <c r="BH144" t="s">
        <v>308</v>
      </c>
      <c r="BI144" t="s">
        <v>308</v>
      </c>
      <c r="BJ144" t="s">
        <v>308</v>
      </c>
      <c r="BK144" t="s">
        <v>314</v>
      </c>
      <c r="BL144" s="10">
        <v>44482</v>
      </c>
      <c r="BM144" s="10">
        <v>44482</v>
      </c>
      <c r="BN144" t="s">
        <v>315</v>
      </c>
    </row>
    <row r="145" spans="1:66" x14ac:dyDescent="0.25">
      <c r="A145">
        <v>2021</v>
      </c>
      <c r="B145" s="21" t="s">
        <v>585</v>
      </c>
      <c r="C145" s="21" t="s">
        <v>841</v>
      </c>
      <c r="D145" t="s">
        <v>149</v>
      </c>
      <c r="E145" t="s">
        <v>154</v>
      </c>
      <c r="F145" t="s">
        <v>156</v>
      </c>
      <c r="G145" t="s">
        <v>1296</v>
      </c>
      <c r="H145" t="s">
        <v>1167</v>
      </c>
      <c r="I145" s="4" t="s">
        <v>1340</v>
      </c>
      <c r="J145" t="s">
        <v>1268</v>
      </c>
      <c r="K145">
        <v>2004</v>
      </c>
      <c r="L145" t="s">
        <v>292</v>
      </c>
      <c r="M145" t="s">
        <v>292</v>
      </c>
      <c r="N145" t="s">
        <v>292</v>
      </c>
      <c r="O145" t="s">
        <v>1297</v>
      </c>
      <c r="P145" t="s">
        <v>1204</v>
      </c>
      <c r="Q145" t="s">
        <v>183</v>
      </c>
      <c r="R145" t="s">
        <v>1205</v>
      </c>
      <c r="S145">
        <v>903</v>
      </c>
      <c r="U145" t="s">
        <v>189</v>
      </c>
      <c r="V145" t="s">
        <v>1206</v>
      </c>
      <c r="W145" s="6">
        <v>1</v>
      </c>
      <c r="X145" s="6" t="s">
        <v>244</v>
      </c>
      <c r="Y145" s="6">
        <v>1</v>
      </c>
      <c r="Z145" s="6" t="s">
        <v>244</v>
      </c>
      <c r="AA145" s="6">
        <v>1</v>
      </c>
      <c r="AB145" t="s">
        <v>244</v>
      </c>
      <c r="AC145">
        <v>20280</v>
      </c>
      <c r="AH145" t="s">
        <v>299</v>
      </c>
      <c r="AI145" t="s">
        <v>300</v>
      </c>
      <c r="AJ145" t="s">
        <v>1296</v>
      </c>
      <c r="AK145" s="7">
        <v>44421</v>
      </c>
      <c r="AL145" s="7">
        <v>44460</v>
      </c>
      <c r="AN145">
        <v>43200</v>
      </c>
      <c r="AO145">
        <v>50112</v>
      </c>
      <c r="AR145" t="s">
        <v>304</v>
      </c>
      <c r="AS145" t="s">
        <v>292</v>
      </c>
      <c r="AT145" t="s">
        <v>305</v>
      </c>
      <c r="AW145" s="7">
        <v>44452</v>
      </c>
      <c r="AY145" s="8" t="str">
        <f>HYPERLINK("http://transparencia.ags.gob.mx/SOPMA/2021/Arrendamientos/CSOP-082-2021.pdf")</f>
        <v>http://transparencia.ags.gob.mx/SOPMA/2021/Arrendamientos/CSOP-082-2021.pdf</v>
      </c>
      <c r="AZ145" t="s">
        <v>308</v>
      </c>
      <c r="BA145" t="s">
        <v>332</v>
      </c>
      <c r="BB145" t="s">
        <v>1175</v>
      </c>
      <c r="BC145">
        <v>2004</v>
      </c>
      <c r="BD145" t="s">
        <v>255</v>
      </c>
      <c r="BE145">
        <v>2004</v>
      </c>
      <c r="BF145" t="s">
        <v>311</v>
      </c>
      <c r="BG145" t="s">
        <v>308</v>
      </c>
      <c r="BH145" t="s">
        <v>308</v>
      </c>
      <c r="BI145" t="s">
        <v>308</v>
      </c>
      <c r="BJ145" t="s">
        <v>308</v>
      </c>
      <c r="BK145" t="s">
        <v>314</v>
      </c>
      <c r="BL145" s="10">
        <v>44482</v>
      </c>
      <c r="BM145" s="10">
        <v>44482</v>
      </c>
      <c r="BN145" t="s">
        <v>315</v>
      </c>
    </row>
    <row r="146" spans="1:66" x14ac:dyDescent="0.25">
      <c r="A146">
        <v>2021</v>
      </c>
      <c r="B146" s="21" t="s">
        <v>585</v>
      </c>
      <c r="C146" s="21" t="s">
        <v>841</v>
      </c>
      <c r="D146" t="s">
        <v>149</v>
      </c>
      <c r="E146" t="s">
        <v>154</v>
      </c>
      <c r="F146" t="s">
        <v>156</v>
      </c>
      <c r="G146" t="s">
        <v>1298</v>
      </c>
      <c r="H146" t="s">
        <v>1167</v>
      </c>
      <c r="I146" s="4" t="s">
        <v>1340</v>
      </c>
      <c r="J146" t="s">
        <v>1268</v>
      </c>
      <c r="K146">
        <v>2004</v>
      </c>
      <c r="L146" t="s">
        <v>292</v>
      </c>
      <c r="M146" t="s">
        <v>292</v>
      </c>
      <c r="N146" t="s">
        <v>292</v>
      </c>
      <c r="O146" t="s">
        <v>1203</v>
      </c>
      <c r="P146" t="s">
        <v>1204</v>
      </c>
      <c r="Q146" t="s">
        <v>183</v>
      </c>
      <c r="R146" t="s">
        <v>1205</v>
      </c>
      <c r="S146">
        <v>903</v>
      </c>
      <c r="U146" t="s">
        <v>189</v>
      </c>
      <c r="V146" t="s">
        <v>1206</v>
      </c>
      <c r="W146" s="6">
        <v>1</v>
      </c>
      <c r="X146" s="6" t="s">
        <v>244</v>
      </c>
      <c r="Y146" s="6">
        <v>1</v>
      </c>
      <c r="Z146" s="6" t="s">
        <v>244</v>
      </c>
      <c r="AA146" s="6">
        <v>1</v>
      </c>
      <c r="AB146" t="s">
        <v>244</v>
      </c>
      <c r="AC146">
        <v>20280</v>
      </c>
      <c r="AH146" t="s">
        <v>299</v>
      </c>
      <c r="AI146" t="s">
        <v>300</v>
      </c>
      <c r="AJ146" t="s">
        <v>1298</v>
      </c>
      <c r="AK146" s="7">
        <v>44421</v>
      </c>
      <c r="AL146" s="7">
        <v>44460</v>
      </c>
      <c r="AN146">
        <v>43200</v>
      </c>
      <c r="AO146">
        <v>50112</v>
      </c>
      <c r="AR146" t="s">
        <v>304</v>
      </c>
      <c r="AS146" t="s">
        <v>292</v>
      </c>
      <c r="AT146" t="s">
        <v>305</v>
      </c>
      <c r="AW146" s="7">
        <v>44452</v>
      </c>
      <c r="AY146" s="8" t="str">
        <f>HYPERLINK("http://transparencia.ags.gob.mx/SOPMA/2021/Arrendamientos/CSOP-083-2021.pdf")</f>
        <v>http://transparencia.ags.gob.mx/SOPMA/2021/Arrendamientos/CSOP-083-2021.pdf</v>
      </c>
      <c r="AZ146" t="s">
        <v>308</v>
      </c>
      <c r="BA146" t="s">
        <v>332</v>
      </c>
      <c r="BB146" t="s">
        <v>1175</v>
      </c>
      <c r="BC146">
        <v>2004</v>
      </c>
      <c r="BD146" t="s">
        <v>255</v>
      </c>
      <c r="BE146">
        <v>2004</v>
      </c>
      <c r="BF146" t="s">
        <v>311</v>
      </c>
      <c r="BG146" t="s">
        <v>308</v>
      </c>
      <c r="BH146" t="s">
        <v>308</v>
      </c>
      <c r="BI146" t="s">
        <v>308</v>
      </c>
      <c r="BJ146" t="s">
        <v>308</v>
      </c>
      <c r="BK146" t="s">
        <v>314</v>
      </c>
      <c r="BL146" s="10">
        <v>44482</v>
      </c>
      <c r="BM146" s="10">
        <v>44482</v>
      </c>
      <c r="BN146" t="s">
        <v>315</v>
      </c>
    </row>
    <row r="147" spans="1:66" x14ac:dyDescent="0.25">
      <c r="A147">
        <v>2021</v>
      </c>
      <c r="B147" s="21" t="s">
        <v>585</v>
      </c>
      <c r="C147" s="21" t="s">
        <v>841</v>
      </c>
      <c r="D147" t="s">
        <v>149</v>
      </c>
      <c r="E147" t="s">
        <v>154</v>
      </c>
      <c r="F147" t="s">
        <v>156</v>
      </c>
      <c r="G147" t="s">
        <v>1299</v>
      </c>
      <c r="H147" t="s">
        <v>1167</v>
      </c>
      <c r="I147" s="4" t="s">
        <v>1343</v>
      </c>
      <c r="J147" t="s">
        <v>1275</v>
      </c>
      <c r="K147">
        <v>2004</v>
      </c>
      <c r="L147" t="s">
        <v>292</v>
      </c>
      <c r="M147" t="s">
        <v>292</v>
      </c>
      <c r="N147" t="s">
        <v>292</v>
      </c>
      <c r="O147" t="s">
        <v>1203</v>
      </c>
      <c r="P147" t="s">
        <v>1204</v>
      </c>
      <c r="Q147" t="s">
        <v>183</v>
      </c>
      <c r="R147" t="s">
        <v>1205</v>
      </c>
      <c r="S147">
        <v>903</v>
      </c>
      <c r="U147" t="s">
        <v>189</v>
      </c>
      <c r="V147" t="s">
        <v>1206</v>
      </c>
      <c r="W147" s="6">
        <v>1</v>
      </c>
      <c r="X147" s="6" t="s">
        <v>244</v>
      </c>
      <c r="Y147" s="6">
        <v>1</v>
      </c>
      <c r="Z147" s="6" t="s">
        <v>244</v>
      </c>
      <c r="AA147" s="6">
        <v>1</v>
      </c>
      <c r="AB147" t="s">
        <v>244</v>
      </c>
      <c r="AC147">
        <v>20280</v>
      </c>
      <c r="AH147" t="s">
        <v>299</v>
      </c>
      <c r="AI147" t="s">
        <v>300</v>
      </c>
      <c r="AJ147" t="s">
        <v>1299</v>
      </c>
      <c r="AK147" s="7">
        <v>44421</v>
      </c>
      <c r="AL147" s="7">
        <v>44460</v>
      </c>
      <c r="AN147">
        <v>57600</v>
      </c>
      <c r="AO147">
        <v>103356</v>
      </c>
      <c r="AR147" t="s">
        <v>304</v>
      </c>
      <c r="AS147" t="s">
        <v>292</v>
      </c>
      <c r="AT147" t="s">
        <v>305</v>
      </c>
      <c r="AW147" s="7">
        <v>44452</v>
      </c>
      <c r="AY147" s="8" t="str">
        <f>HYPERLINK("http://transparencia.ags.gob.mx/SOPMA/2021/Arrendamientos/CSOP-084-2021.pdf")</f>
        <v>http://transparencia.ags.gob.mx/SOPMA/2021/Arrendamientos/CSOP-084-2021.pdf</v>
      </c>
      <c r="AZ147" t="s">
        <v>308</v>
      </c>
      <c r="BA147" t="s">
        <v>332</v>
      </c>
      <c r="BB147" t="s">
        <v>1175</v>
      </c>
      <c r="BC147">
        <v>2004</v>
      </c>
      <c r="BD147" t="s">
        <v>255</v>
      </c>
      <c r="BE147">
        <v>2004</v>
      </c>
      <c r="BF147" t="s">
        <v>311</v>
      </c>
      <c r="BG147" t="s">
        <v>308</v>
      </c>
      <c r="BH147" t="s">
        <v>308</v>
      </c>
      <c r="BI147" t="s">
        <v>308</v>
      </c>
      <c r="BJ147" t="s">
        <v>308</v>
      </c>
      <c r="BK147" t="s">
        <v>314</v>
      </c>
      <c r="BL147" s="10">
        <v>44482</v>
      </c>
      <c r="BM147" s="10">
        <v>44482</v>
      </c>
      <c r="BN147" t="s">
        <v>315</v>
      </c>
    </row>
    <row r="148" spans="1:66" x14ac:dyDescent="0.25">
      <c r="A148">
        <v>2021</v>
      </c>
      <c r="B148" s="21" t="s">
        <v>585</v>
      </c>
      <c r="C148" s="21" t="s">
        <v>841</v>
      </c>
      <c r="D148" t="s">
        <v>149</v>
      </c>
      <c r="E148" t="s">
        <v>154</v>
      </c>
      <c r="F148" t="s">
        <v>156</v>
      </c>
      <c r="G148" t="s">
        <v>1300</v>
      </c>
      <c r="H148" t="s">
        <v>1167</v>
      </c>
      <c r="I148" s="4" t="s">
        <v>1340</v>
      </c>
      <c r="J148" t="s">
        <v>1168</v>
      </c>
      <c r="K148">
        <v>2005</v>
      </c>
      <c r="L148" t="s">
        <v>1169</v>
      </c>
      <c r="M148" t="s">
        <v>1170</v>
      </c>
      <c r="N148" t="s">
        <v>1171</v>
      </c>
      <c r="O148" t="s">
        <v>292</v>
      </c>
      <c r="P148" t="s">
        <v>1172</v>
      </c>
      <c r="Q148" t="s">
        <v>164</v>
      </c>
      <c r="R148" t="s">
        <v>1173</v>
      </c>
      <c r="S148">
        <v>208</v>
      </c>
      <c r="U148" t="s">
        <v>189</v>
      </c>
      <c r="V148" t="s">
        <v>1174</v>
      </c>
      <c r="W148" s="6">
        <v>1</v>
      </c>
      <c r="X148" s="6" t="s">
        <v>244</v>
      </c>
      <c r="Y148" s="6">
        <v>1</v>
      </c>
      <c r="Z148" s="6" t="s">
        <v>244</v>
      </c>
      <c r="AA148" s="6">
        <v>1</v>
      </c>
      <c r="AB148" t="s">
        <v>244</v>
      </c>
      <c r="AC148">
        <v>20010</v>
      </c>
      <c r="AH148" t="s">
        <v>299</v>
      </c>
      <c r="AI148" t="s">
        <v>300</v>
      </c>
      <c r="AJ148" t="s">
        <v>1300</v>
      </c>
      <c r="AK148" s="7">
        <v>44459</v>
      </c>
      <c r="AL148" s="7">
        <v>44474</v>
      </c>
      <c r="AN148">
        <v>21600</v>
      </c>
      <c r="AO148">
        <v>25056</v>
      </c>
      <c r="AR148" t="s">
        <v>304</v>
      </c>
      <c r="AS148" t="s">
        <v>292</v>
      </c>
      <c r="AT148" t="s">
        <v>305</v>
      </c>
      <c r="AW148" s="7">
        <v>44459</v>
      </c>
      <c r="AY148" s="8" t="str">
        <f>HYPERLINK("http://transparencia.ags.gob.mx/SOPMA/2021/Arrendamientos/CSOP-085-2021.pdf")</f>
        <v>http://transparencia.ags.gob.mx/SOPMA/2021/Arrendamientos/CSOP-085-2021.pdf</v>
      </c>
      <c r="AZ148" t="s">
        <v>308</v>
      </c>
      <c r="BA148" t="s">
        <v>332</v>
      </c>
      <c r="BB148" t="s">
        <v>1175</v>
      </c>
      <c r="BC148">
        <v>2005</v>
      </c>
      <c r="BD148" t="s">
        <v>255</v>
      </c>
      <c r="BE148">
        <v>2005</v>
      </c>
      <c r="BF148" t="s">
        <v>311</v>
      </c>
      <c r="BG148" t="s">
        <v>308</v>
      </c>
      <c r="BH148" t="s">
        <v>308</v>
      </c>
      <c r="BI148" t="s">
        <v>308</v>
      </c>
      <c r="BJ148" t="s">
        <v>308</v>
      </c>
      <c r="BK148" t="s">
        <v>314</v>
      </c>
      <c r="BL148" s="10">
        <v>44482</v>
      </c>
      <c r="BM148" s="10">
        <v>44482</v>
      </c>
      <c r="BN148" t="s">
        <v>315</v>
      </c>
    </row>
    <row r="149" spans="1:66" x14ac:dyDescent="0.25">
      <c r="A149">
        <v>2021</v>
      </c>
      <c r="B149" s="21" t="s">
        <v>585</v>
      </c>
      <c r="C149" s="21" t="s">
        <v>841</v>
      </c>
      <c r="D149" t="s">
        <v>149</v>
      </c>
      <c r="E149" t="s">
        <v>154</v>
      </c>
      <c r="F149" t="s">
        <v>156</v>
      </c>
      <c r="G149" t="s">
        <v>1301</v>
      </c>
      <c r="H149" t="s">
        <v>1167</v>
      </c>
      <c r="I149" s="4" t="s">
        <v>1340</v>
      </c>
      <c r="J149" t="s">
        <v>1168</v>
      </c>
      <c r="K149">
        <v>2005</v>
      </c>
      <c r="L149" t="s">
        <v>1169</v>
      </c>
      <c r="M149" t="s">
        <v>1170</v>
      </c>
      <c r="N149" t="s">
        <v>1171</v>
      </c>
      <c r="O149" t="s">
        <v>292</v>
      </c>
      <c r="P149" t="s">
        <v>1172</v>
      </c>
      <c r="Q149" t="s">
        <v>164</v>
      </c>
      <c r="R149" t="s">
        <v>1173</v>
      </c>
      <c r="S149">
        <v>208</v>
      </c>
      <c r="U149" t="s">
        <v>189</v>
      </c>
      <c r="V149" t="s">
        <v>1174</v>
      </c>
      <c r="W149" s="6">
        <v>1</v>
      </c>
      <c r="X149" s="6" t="s">
        <v>244</v>
      </c>
      <c r="Y149" s="6">
        <v>1</v>
      </c>
      <c r="Z149" s="6" t="s">
        <v>244</v>
      </c>
      <c r="AA149" s="6">
        <v>1</v>
      </c>
      <c r="AB149" t="s">
        <v>244</v>
      </c>
      <c r="AC149">
        <v>20010</v>
      </c>
      <c r="AH149" t="s">
        <v>299</v>
      </c>
      <c r="AI149" t="s">
        <v>300</v>
      </c>
      <c r="AJ149" t="s">
        <v>1301</v>
      </c>
      <c r="AK149" s="7">
        <v>44459</v>
      </c>
      <c r="AL149" s="7">
        <v>44474</v>
      </c>
      <c r="AN149">
        <v>21600</v>
      </c>
      <c r="AO149">
        <v>25056</v>
      </c>
      <c r="AR149" t="s">
        <v>304</v>
      </c>
      <c r="AS149" t="s">
        <v>292</v>
      </c>
      <c r="AT149" t="s">
        <v>305</v>
      </c>
      <c r="AW149" s="7">
        <v>44459</v>
      </c>
      <c r="AY149" s="8" t="str">
        <f>HYPERLINK("http://transparencia.ags.gob.mx/SOPMA/2021/Arrendamientos/CSOP-086-2021.pdf")</f>
        <v>http://transparencia.ags.gob.mx/SOPMA/2021/Arrendamientos/CSOP-086-2021.pdf</v>
      </c>
      <c r="AZ149" t="s">
        <v>308</v>
      </c>
      <c r="BA149" t="s">
        <v>332</v>
      </c>
      <c r="BB149" t="s">
        <v>1175</v>
      </c>
      <c r="BC149">
        <v>2005</v>
      </c>
      <c r="BD149" t="s">
        <v>255</v>
      </c>
      <c r="BE149">
        <v>2005</v>
      </c>
      <c r="BF149" t="s">
        <v>311</v>
      </c>
      <c r="BG149" t="s">
        <v>308</v>
      </c>
      <c r="BH149" t="s">
        <v>308</v>
      </c>
      <c r="BI149" t="s">
        <v>308</v>
      </c>
      <c r="BJ149" t="s">
        <v>308</v>
      </c>
      <c r="BK149" t="s">
        <v>314</v>
      </c>
      <c r="BL149" s="10">
        <v>44482</v>
      </c>
      <c r="BM149" s="10">
        <v>44482</v>
      </c>
      <c r="BN149" t="s">
        <v>315</v>
      </c>
    </row>
    <row r="150" spans="1:66" x14ac:dyDescent="0.25">
      <c r="A150">
        <v>2021</v>
      </c>
      <c r="B150" s="21" t="s">
        <v>585</v>
      </c>
      <c r="C150" s="21" t="s">
        <v>841</v>
      </c>
      <c r="D150" t="s">
        <v>149</v>
      </c>
      <c r="E150" t="s">
        <v>154</v>
      </c>
      <c r="F150" t="s">
        <v>156</v>
      </c>
      <c r="G150" t="s">
        <v>1302</v>
      </c>
      <c r="H150" t="s">
        <v>1167</v>
      </c>
      <c r="I150" s="4" t="s">
        <v>1340</v>
      </c>
      <c r="J150" t="s">
        <v>1168</v>
      </c>
      <c r="K150">
        <v>2005</v>
      </c>
      <c r="L150" t="s">
        <v>1169</v>
      </c>
      <c r="M150" t="s">
        <v>1170</v>
      </c>
      <c r="N150" t="s">
        <v>1171</v>
      </c>
      <c r="O150" t="s">
        <v>292</v>
      </c>
      <c r="P150" t="s">
        <v>1172</v>
      </c>
      <c r="Q150" t="s">
        <v>164</v>
      </c>
      <c r="R150" t="s">
        <v>1173</v>
      </c>
      <c r="S150">
        <v>208</v>
      </c>
      <c r="U150" t="s">
        <v>189</v>
      </c>
      <c r="V150" t="s">
        <v>1174</v>
      </c>
      <c r="W150" s="6">
        <v>1</v>
      </c>
      <c r="X150" s="6" t="s">
        <v>244</v>
      </c>
      <c r="Y150" s="6">
        <v>1</v>
      </c>
      <c r="Z150" s="6" t="s">
        <v>244</v>
      </c>
      <c r="AA150" s="6">
        <v>1</v>
      </c>
      <c r="AB150" t="s">
        <v>244</v>
      </c>
      <c r="AC150">
        <v>20010</v>
      </c>
      <c r="AH150" t="s">
        <v>299</v>
      </c>
      <c r="AI150" t="s">
        <v>300</v>
      </c>
      <c r="AJ150" t="s">
        <v>1302</v>
      </c>
      <c r="AK150" s="7">
        <v>44459</v>
      </c>
      <c r="AL150" s="7">
        <v>44474</v>
      </c>
      <c r="AN150">
        <v>21600</v>
      </c>
      <c r="AO150">
        <v>25056</v>
      </c>
      <c r="AR150" t="s">
        <v>304</v>
      </c>
      <c r="AS150" t="s">
        <v>292</v>
      </c>
      <c r="AT150" t="s">
        <v>305</v>
      </c>
      <c r="AW150" s="7">
        <v>44459</v>
      </c>
      <c r="AY150" s="8" t="str">
        <f>HYPERLINK("http://transparencia.ags.gob.mx/SOPMA/2021/Arrendamientos/CSOP-087-2021.pdf")</f>
        <v>http://transparencia.ags.gob.mx/SOPMA/2021/Arrendamientos/CSOP-087-2021.pdf</v>
      </c>
      <c r="AZ150" t="s">
        <v>308</v>
      </c>
      <c r="BA150" t="s">
        <v>332</v>
      </c>
      <c r="BB150" t="s">
        <v>1175</v>
      </c>
      <c r="BC150">
        <v>2005</v>
      </c>
      <c r="BD150" t="s">
        <v>255</v>
      </c>
      <c r="BE150">
        <v>2005</v>
      </c>
      <c r="BF150" t="s">
        <v>311</v>
      </c>
      <c r="BG150" t="s">
        <v>308</v>
      </c>
      <c r="BH150" t="s">
        <v>308</v>
      </c>
      <c r="BI150" t="s">
        <v>308</v>
      </c>
      <c r="BJ150" t="s">
        <v>308</v>
      </c>
      <c r="BK150" t="s">
        <v>314</v>
      </c>
      <c r="BL150" s="10">
        <v>44482</v>
      </c>
      <c r="BM150" s="10">
        <v>44482</v>
      </c>
      <c r="BN150" t="s">
        <v>315</v>
      </c>
    </row>
    <row r="151" spans="1:66" x14ac:dyDescent="0.25">
      <c r="A151">
        <v>2021</v>
      </c>
      <c r="B151" s="21" t="s">
        <v>585</v>
      </c>
      <c r="C151" s="21" t="s">
        <v>841</v>
      </c>
      <c r="D151" t="s">
        <v>149</v>
      </c>
      <c r="E151" t="s">
        <v>154</v>
      </c>
      <c r="F151" t="s">
        <v>156</v>
      </c>
      <c r="G151" t="s">
        <v>1303</v>
      </c>
      <c r="H151" t="s">
        <v>1167</v>
      </c>
      <c r="I151" s="4" t="s">
        <v>1340</v>
      </c>
      <c r="J151" t="s">
        <v>1168</v>
      </c>
      <c r="K151">
        <v>2005</v>
      </c>
      <c r="L151" t="s">
        <v>1169</v>
      </c>
      <c r="M151" t="s">
        <v>1170</v>
      </c>
      <c r="N151" t="s">
        <v>1171</v>
      </c>
      <c r="O151" t="s">
        <v>292</v>
      </c>
      <c r="P151" t="s">
        <v>1172</v>
      </c>
      <c r="Q151" t="s">
        <v>164</v>
      </c>
      <c r="R151" t="s">
        <v>1173</v>
      </c>
      <c r="S151">
        <v>208</v>
      </c>
      <c r="U151" t="s">
        <v>189</v>
      </c>
      <c r="V151" t="s">
        <v>1174</v>
      </c>
      <c r="W151" s="6">
        <v>1</v>
      </c>
      <c r="X151" s="6" t="s">
        <v>244</v>
      </c>
      <c r="Y151" s="6">
        <v>1</v>
      </c>
      <c r="Z151" s="6" t="s">
        <v>244</v>
      </c>
      <c r="AA151" s="6">
        <v>1</v>
      </c>
      <c r="AB151" t="s">
        <v>244</v>
      </c>
      <c r="AC151">
        <v>20010</v>
      </c>
      <c r="AH151" t="s">
        <v>299</v>
      </c>
      <c r="AI151" t="s">
        <v>300</v>
      </c>
      <c r="AJ151" t="s">
        <v>1303</v>
      </c>
      <c r="AK151" s="7">
        <v>44459</v>
      </c>
      <c r="AL151" s="7">
        <v>44474</v>
      </c>
      <c r="AN151">
        <v>1431.36</v>
      </c>
      <c r="AO151">
        <v>16704</v>
      </c>
      <c r="AR151" t="s">
        <v>304</v>
      </c>
      <c r="AS151" t="s">
        <v>292</v>
      </c>
      <c r="AT151" t="s">
        <v>305</v>
      </c>
      <c r="AW151" s="7">
        <v>44459</v>
      </c>
      <c r="AY151" s="8" t="str">
        <f>HYPERLINK("http://transparencia.ags.gob.mx/SOPMA/2021/Arrendamientos/CSOP-088-2021.pdf")</f>
        <v>http://transparencia.ags.gob.mx/SOPMA/2021/Arrendamientos/CSOP-088-2021.pdf</v>
      </c>
      <c r="AZ151" t="s">
        <v>308</v>
      </c>
      <c r="BA151" t="s">
        <v>332</v>
      </c>
      <c r="BB151" t="s">
        <v>1175</v>
      </c>
      <c r="BC151">
        <v>2005</v>
      </c>
      <c r="BD151" t="s">
        <v>255</v>
      </c>
      <c r="BE151">
        <v>2005</v>
      </c>
      <c r="BF151" t="s">
        <v>311</v>
      </c>
      <c r="BG151" t="s">
        <v>308</v>
      </c>
      <c r="BH151" t="s">
        <v>308</v>
      </c>
      <c r="BI151" t="s">
        <v>308</v>
      </c>
      <c r="BJ151" t="s">
        <v>308</v>
      </c>
      <c r="BK151" t="s">
        <v>314</v>
      </c>
      <c r="BL151" s="10">
        <v>44482</v>
      </c>
      <c r="BM151" s="10">
        <v>44482</v>
      </c>
      <c r="BN151" t="s">
        <v>315</v>
      </c>
    </row>
    <row r="152" spans="1:66" x14ac:dyDescent="0.25">
      <c r="A152">
        <v>2021</v>
      </c>
      <c r="B152" s="21" t="s">
        <v>585</v>
      </c>
      <c r="C152" s="21" t="s">
        <v>841</v>
      </c>
      <c r="D152" t="s">
        <v>149</v>
      </c>
      <c r="E152" t="s">
        <v>154</v>
      </c>
      <c r="F152" t="s">
        <v>156</v>
      </c>
      <c r="G152" t="s">
        <v>1304</v>
      </c>
      <c r="H152" t="s">
        <v>1167</v>
      </c>
      <c r="I152" s="4" t="s">
        <v>1340</v>
      </c>
      <c r="J152" t="s">
        <v>1168</v>
      </c>
      <c r="K152">
        <v>2005</v>
      </c>
      <c r="L152" t="s">
        <v>1169</v>
      </c>
      <c r="M152" t="s">
        <v>1170</v>
      </c>
      <c r="N152" t="s">
        <v>1171</v>
      </c>
      <c r="O152" t="s">
        <v>292</v>
      </c>
      <c r="P152" t="s">
        <v>1172</v>
      </c>
      <c r="Q152" t="s">
        <v>164</v>
      </c>
      <c r="R152" t="s">
        <v>1173</v>
      </c>
      <c r="S152">
        <v>208</v>
      </c>
      <c r="U152" t="s">
        <v>189</v>
      </c>
      <c r="V152" t="s">
        <v>1174</v>
      </c>
      <c r="W152" s="6">
        <v>1</v>
      </c>
      <c r="X152" s="6" t="s">
        <v>244</v>
      </c>
      <c r="Y152" s="6">
        <v>1</v>
      </c>
      <c r="Z152" s="6" t="s">
        <v>244</v>
      </c>
      <c r="AA152" s="6">
        <v>1</v>
      </c>
      <c r="AB152" t="s">
        <v>244</v>
      </c>
      <c r="AC152">
        <v>20010</v>
      </c>
      <c r="AH152" t="s">
        <v>299</v>
      </c>
      <c r="AI152" t="s">
        <v>300</v>
      </c>
      <c r="AJ152" t="s">
        <v>1304</v>
      </c>
      <c r="AK152" s="7">
        <v>44459</v>
      </c>
      <c r="AL152" s="7">
        <v>44474</v>
      </c>
      <c r="AN152">
        <v>10800</v>
      </c>
      <c r="AO152">
        <v>12528</v>
      </c>
      <c r="AR152" t="s">
        <v>304</v>
      </c>
      <c r="AS152" t="s">
        <v>292</v>
      </c>
      <c r="AT152" t="s">
        <v>305</v>
      </c>
      <c r="AW152" s="7">
        <v>44459</v>
      </c>
      <c r="AY152" s="8" t="str">
        <f>HYPERLINK("http://transparencia.ags.gob.mx/SOPMA/2021/Arrendamientos/CSOP-089-2021.pdf")</f>
        <v>http://transparencia.ags.gob.mx/SOPMA/2021/Arrendamientos/CSOP-089-2021.pdf</v>
      </c>
      <c r="AZ152" t="s">
        <v>308</v>
      </c>
      <c r="BA152" t="s">
        <v>332</v>
      </c>
      <c r="BB152" t="s">
        <v>1175</v>
      </c>
      <c r="BC152">
        <v>2005</v>
      </c>
      <c r="BD152" t="s">
        <v>255</v>
      </c>
      <c r="BE152">
        <v>2005</v>
      </c>
      <c r="BF152" t="s">
        <v>311</v>
      </c>
      <c r="BG152" t="s">
        <v>308</v>
      </c>
      <c r="BH152" t="s">
        <v>308</v>
      </c>
      <c r="BI152" t="s">
        <v>308</v>
      </c>
      <c r="BJ152" t="s">
        <v>308</v>
      </c>
      <c r="BK152" t="s">
        <v>314</v>
      </c>
      <c r="BL152" s="10">
        <v>44482</v>
      </c>
      <c r="BM152" s="10">
        <v>44482</v>
      </c>
      <c r="BN152" t="s">
        <v>315</v>
      </c>
    </row>
    <row r="153" spans="1:66" x14ac:dyDescent="0.25">
      <c r="A153">
        <v>2021</v>
      </c>
      <c r="B153" s="21" t="s">
        <v>585</v>
      </c>
      <c r="C153" s="21" t="s">
        <v>841</v>
      </c>
      <c r="D153" t="s">
        <v>149</v>
      </c>
      <c r="E153" t="s">
        <v>154</v>
      </c>
      <c r="F153" t="s">
        <v>156</v>
      </c>
      <c r="G153" t="s">
        <v>1305</v>
      </c>
      <c r="H153" t="s">
        <v>1167</v>
      </c>
      <c r="I153" s="4" t="s">
        <v>1340</v>
      </c>
      <c r="J153" t="s">
        <v>1168</v>
      </c>
      <c r="K153">
        <v>2005</v>
      </c>
      <c r="L153" t="s">
        <v>1169</v>
      </c>
      <c r="M153" t="s">
        <v>1170</v>
      </c>
      <c r="N153" t="s">
        <v>1171</v>
      </c>
      <c r="O153" t="s">
        <v>292</v>
      </c>
      <c r="P153" t="s">
        <v>1172</v>
      </c>
      <c r="Q153" t="s">
        <v>164</v>
      </c>
      <c r="R153" t="s">
        <v>1173</v>
      </c>
      <c r="S153">
        <v>208</v>
      </c>
      <c r="U153" t="s">
        <v>189</v>
      </c>
      <c r="V153" t="s">
        <v>1174</v>
      </c>
      <c r="W153" s="6">
        <v>1</v>
      </c>
      <c r="X153" s="6" t="s">
        <v>244</v>
      </c>
      <c r="Y153" s="6">
        <v>1</v>
      </c>
      <c r="Z153" s="6" t="s">
        <v>244</v>
      </c>
      <c r="AA153" s="6">
        <v>1</v>
      </c>
      <c r="AB153" t="s">
        <v>244</v>
      </c>
      <c r="AC153">
        <v>20010</v>
      </c>
      <c r="AH153" t="s">
        <v>299</v>
      </c>
      <c r="AI153" t="s">
        <v>300</v>
      </c>
      <c r="AJ153" t="s">
        <v>1305</v>
      </c>
      <c r="AK153" s="7">
        <v>44459</v>
      </c>
      <c r="AL153" s="7">
        <v>44474</v>
      </c>
      <c r="AN153">
        <v>1431.36</v>
      </c>
      <c r="AO153">
        <v>16704</v>
      </c>
      <c r="AR153" t="s">
        <v>304</v>
      </c>
      <c r="AS153" t="s">
        <v>292</v>
      </c>
      <c r="AT153" t="s">
        <v>305</v>
      </c>
      <c r="AW153" s="7">
        <v>44459</v>
      </c>
      <c r="AY153" s="8" t="str">
        <f>HYPERLINK("http://transparencia.ags.gob.mx/SOPMA/2021/Arrendamientos/CSOP-090-2021.pdf")</f>
        <v>http://transparencia.ags.gob.mx/SOPMA/2021/Arrendamientos/CSOP-090-2021.pdf</v>
      </c>
      <c r="AZ153" t="s">
        <v>308</v>
      </c>
      <c r="BA153" t="s">
        <v>332</v>
      </c>
      <c r="BB153" t="s">
        <v>1175</v>
      </c>
      <c r="BC153">
        <v>2005</v>
      </c>
      <c r="BD153" t="s">
        <v>255</v>
      </c>
      <c r="BE153">
        <v>2005</v>
      </c>
      <c r="BF153" t="s">
        <v>311</v>
      </c>
      <c r="BG153" t="s">
        <v>308</v>
      </c>
      <c r="BH153" t="s">
        <v>308</v>
      </c>
      <c r="BI153" t="s">
        <v>308</v>
      </c>
      <c r="BJ153" t="s">
        <v>308</v>
      </c>
      <c r="BK153" t="s">
        <v>314</v>
      </c>
      <c r="BL153" s="10">
        <v>44482</v>
      </c>
      <c r="BM153" s="10">
        <v>44482</v>
      </c>
      <c r="BN153" t="s">
        <v>315</v>
      </c>
    </row>
    <row r="154" spans="1:66" x14ac:dyDescent="0.25">
      <c r="A154">
        <v>2021</v>
      </c>
      <c r="B154" s="21" t="s">
        <v>585</v>
      </c>
      <c r="C154" s="21" t="s">
        <v>841</v>
      </c>
      <c r="D154" t="s">
        <v>149</v>
      </c>
      <c r="E154" t="s">
        <v>154</v>
      </c>
      <c r="F154" t="s">
        <v>156</v>
      </c>
      <c r="G154" t="s">
        <v>1306</v>
      </c>
      <c r="H154" t="s">
        <v>1167</v>
      </c>
      <c r="I154" s="4" t="s">
        <v>1340</v>
      </c>
      <c r="J154" t="s">
        <v>1168</v>
      </c>
      <c r="K154">
        <v>2001</v>
      </c>
      <c r="L154" t="s">
        <v>292</v>
      </c>
      <c r="M154" t="s">
        <v>292</v>
      </c>
      <c r="N154" t="s">
        <v>292</v>
      </c>
      <c r="O154" t="s">
        <v>1178</v>
      </c>
      <c r="P154" t="s">
        <v>1179</v>
      </c>
      <c r="Q154" t="s">
        <v>183</v>
      </c>
      <c r="R154" t="s">
        <v>1180</v>
      </c>
      <c r="S154">
        <v>507</v>
      </c>
      <c r="T154" t="s">
        <v>1181</v>
      </c>
      <c r="U154" t="s">
        <v>189</v>
      </c>
      <c r="V154" t="s">
        <v>1182</v>
      </c>
      <c r="W154" s="6">
        <v>1</v>
      </c>
      <c r="X154" s="6" t="s">
        <v>244</v>
      </c>
      <c r="Y154" s="6">
        <v>1</v>
      </c>
      <c r="Z154" s="6" t="s">
        <v>244</v>
      </c>
      <c r="AA154" s="6">
        <v>1</v>
      </c>
      <c r="AB154" t="s">
        <v>244</v>
      </c>
      <c r="AC154">
        <v>20010</v>
      </c>
      <c r="AH154" t="s">
        <v>299</v>
      </c>
      <c r="AI154" t="s">
        <v>300</v>
      </c>
      <c r="AJ154" t="s">
        <v>1306</v>
      </c>
      <c r="AK154" s="7">
        <v>44459</v>
      </c>
      <c r="AL154" s="7">
        <v>44474</v>
      </c>
      <c r="AN154">
        <v>1431.36</v>
      </c>
      <c r="AO154">
        <v>16704</v>
      </c>
      <c r="AR154" t="s">
        <v>304</v>
      </c>
      <c r="AS154" t="s">
        <v>292</v>
      </c>
      <c r="AT154" t="s">
        <v>305</v>
      </c>
      <c r="AW154" s="7">
        <v>44459</v>
      </c>
      <c r="AY154" s="8" t="str">
        <f>HYPERLINK("http://transparencia.ags.gob.mx/SOPMA/2021/Arrendamientos/CSOP-091-2021.pdf")</f>
        <v>http://transparencia.ags.gob.mx/SOPMA/2021/Arrendamientos/CSOP-091-2021.pdf</v>
      </c>
      <c r="AZ154" t="s">
        <v>308</v>
      </c>
      <c r="BA154" t="s">
        <v>332</v>
      </c>
      <c r="BB154" t="s">
        <v>1175</v>
      </c>
      <c r="BC154">
        <v>2001</v>
      </c>
      <c r="BD154" t="s">
        <v>255</v>
      </c>
      <c r="BE154">
        <v>2001</v>
      </c>
      <c r="BF154" t="s">
        <v>311</v>
      </c>
      <c r="BG154" t="s">
        <v>308</v>
      </c>
      <c r="BH154" t="s">
        <v>308</v>
      </c>
      <c r="BI154" t="s">
        <v>308</v>
      </c>
      <c r="BJ154" t="s">
        <v>308</v>
      </c>
      <c r="BK154" t="s">
        <v>314</v>
      </c>
      <c r="BL154" s="10">
        <v>44482</v>
      </c>
      <c r="BM154" s="10">
        <v>44482</v>
      </c>
      <c r="BN154" t="s">
        <v>315</v>
      </c>
    </row>
    <row r="155" spans="1:66" x14ac:dyDescent="0.25">
      <c r="A155">
        <v>2021</v>
      </c>
      <c r="B155" s="21" t="s">
        <v>585</v>
      </c>
      <c r="C155" s="21" t="s">
        <v>841</v>
      </c>
      <c r="D155" t="s">
        <v>149</v>
      </c>
      <c r="E155" t="s">
        <v>154</v>
      </c>
      <c r="F155" t="s">
        <v>156</v>
      </c>
      <c r="G155" t="s">
        <v>1307</v>
      </c>
      <c r="H155" t="s">
        <v>1167</v>
      </c>
      <c r="I155" s="4" t="s">
        <v>1340</v>
      </c>
      <c r="J155" t="s">
        <v>1168</v>
      </c>
      <c r="K155">
        <v>2001</v>
      </c>
      <c r="L155" t="s">
        <v>292</v>
      </c>
      <c r="M155" t="s">
        <v>292</v>
      </c>
      <c r="N155" t="s">
        <v>292</v>
      </c>
      <c r="O155" t="s">
        <v>1178</v>
      </c>
      <c r="P155" t="s">
        <v>1179</v>
      </c>
      <c r="Q155" t="s">
        <v>183</v>
      </c>
      <c r="R155" t="s">
        <v>1180</v>
      </c>
      <c r="S155">
        <v>507</v>
      </c>
      <c r="T155" t="s">
        <v>1181</v>
      </c>
      <c r="U155" t="s">
        <v>189</v>
      </c>
      <c r="V155" t="s">
        <v>1182</v>
      </c>
      <c r="W155" s="6">
        <v>1</v>
      </c>
      <c r="X155" s="6" t="s">
        <v>244</v>
      </c>
      <c r="Y155" s="6">
        <v>1</v>
      </c>
      <c r="Z155" s="6" t="s">
        <v>244</v>
      </c>
      <c r="AA155" s="6">
        <v>1</v>
      </c>
      <c r="AB155" t="s">
        <v>244</v>
      </c>
      <c r="AC155">
        <v>20010</v>
      </c>
      <c r="AH155" t="s">
        <v>299</v>
      </c>
      <c r="AI155" t="s">
        <v>300</v>
      </c>
      <c r="AJ155" t="s">
        <v>1307</v>
      </c>
      <c r="AK155" s="7">
        <v>44459</v>
      </c>
      <c r="AL155" s="7">
        <v>44474</v>
      </c>
      <c r="AN155">
        <v>18000</v>
      </c>
      <c r="AO155">
        <v>20880</v>
      </c>
      <c r="AR155" t="s">
        <v>304</v>
      </c>
      <c r="AS155" t="s">
        <v>292</v>
      </c>
      <c r="AT155" t="s">
        <v>305</v>
      </c>
      <c r="AW155" s="7">
        <v>44459</v>
      </c>
      <c r="AY155" s="8" t="str">
        <f>HYPERLINK("http://transparencia.ags.gob.mx/SOPMA/2021/Arrendamientos/CSOP-092-2021.pdf")</f>
        <v>http://transparencia.ags.gob.mx/SOPMA/2021/Arrendamientos/CSOP-092-2021.pdf</v>
      </c>
      <c r="AZ155" t="s">
        <v>308</v>
      </c>
      <c r="BA155" t="s">
        <v>332</v>
      </c>
      <c r="BB155" t="s">
        <v>1175</v>
      </c>
      <c r="BC155">
        <v>2001</v>
      </c>
      <c r="BD155" t="s">
        <v>255</v>
      </c>
      <c r="BE155">
        <v>2001</v>
      </c>
      <c r="BF155" t="s">
        <v>311</v>
      </c>
      <c r="BG155" t="s">
        <v>308</v>
      </c>
      <c r="BH155" t="s">
        <v>308</v>
      </c>
      <c r="BI155" t="s">
        <v>308</v>
      </c>
      <c r="BJ155" t="s">
        <v>308</v>
      </c>
      <c r="BK155" t="s">
        <v>314</v>
      </c>
      <c r="BL155" s="10">
        <v>44482</v>
      </c>
      <c r="BM155" s="10">
        <v>44482</v>
      </c>
      <c r="BN155" t="s">
        <v>315</v>
      </c>
    </row>
    <row r="156" spans="1:66" x14ac:dyDescent="0.25">
      <c r="A156">
        <v>2021</v>
      </c>
      <c r="B156" s="21" t="s">
        <v>585</v>
      </c>
      <c r="C156" s="21" t="s">
        <v>841</v>
      </c>
      <c r="D156" t="s">
        <v>149</v>
      </c>
      <c r="E156" t="s">
        <v>154</v>
      </c>
      <c r="F156" t="s">
        <v>156</v>
      </c>
      <c r="G156" t="s">
        <v>1308</v>
      </c>
      <c r="H156" t="s">
        <v>1167</v>
      </c>
      <c r="I156" s="4" t="s">
        <v>1340</v>
      </c>
      <c r="J156" t="s">
        <v>1168</v>
      </c>
      <c r="K156">
        <v>2005</v>
      </c>
      <c r="L156" t="s">
        <v>1169</v>
      </c>
      <c r="M156" t="s">
        <v>1170</v>
      </c>
      <c r="N156" t="s">
        <v>1171</v>
      </c>
      <c r="O156" t="s">
        <v>292</v>
      </c>
      <c r="P156" t="s">
        <v>1172</v>
      </c>
      <c r="Q156" t="s">
        <v>164</v>
      </c>
      <c r="R156" t="s">
        <v>1173</v>
      </c>
      <c r="S156">
        <v>208</v>
      </c>
      <c r="U156" t="s">
        <v>189</v>
      </c>
      <c r="V156" t="s">
        <v>1174</v>
      </c>
      <c r="W156" s="6">
        <v>1</v>
      </c>
      <c r="X156" s="6" t="s">
        <v>244</v>
      </c>
      <c r="Y156" s="6">
        <v>1</v>
      </c>
      <c r="Z156" s="6" t="s">
        <v>244</v>
      </c>
      <c r="AA156" s="6">
        <v>1</v>
      </c>
      <c r="AB156" t="s">
        <v>244</v>
      </c>
      <c r="AC156">
        <v>20010</v>
      </c>
      <c r="AH156" t="s">
        <v>299</v>
      </c>
      <c r="AI156" t="s">
        <v>300</v>
      </c>
      <c r="AJ156" t="s">
        <v>1308</v>
      </c>
      <c r="AK156" s="7">
        <v>44459</v>
      </c>
      <c r="AL156" s="7">
        <v>44474</v>
      </c>
      <c r="AN156">
        <v>1431.36</v>
      </c>
      <c r="AO156">
        <v>16704</v>
      </c>
      <c r="AR156" t="s">
        <v>304</v>
      </c>
      <c r="AS156" t="s">
        <v>292</v>
      </c>
      <c r="AT156" t="s">
        <v>305</v>
      </c>
      <c r="AW156" s="7">
        <v>44459</v>
      </c>
      <c r="AY156" s="8" t="str">
        <f>HYPERLINK("http://transparencia.ags.gob.mx/SOPMA/2021/Arrendamientos/CSOP-093-2021.pdf")</f>
        <v>http://transparencia.ags.gob.mx/SOPMA/2021/Arrendamientos/CSOP-093-2021.pdf</v>
      </c>
      <c r="AZ156" t="s">
        <v>308</v>
      </c>
      <c r="BA156" t="s">
        <v>332</v>
      </c>
      <c r="BB156" t="s">
        <v>1175</v>
      </c>
      <c r="BC156">
        <v>2005</v>
      </c>
      <c r="BD156" t="s">
        <v>255</v>
      </c>
      <c r="BE156">
        <v>2005</v>
      </c>
      <c r="BF156" t="s">
        <v>311</v>
      </c>
      <c r="BG156" t="s">
        <v>308</v>
      </c>
      <c r="BH156" t="s">
        <v>308</v>
      </c>
      <c r="BI156" t="s">
        <v>308</v>
      </c>
      <c r="BJ156" t="s">
        <v>308</v>
      </c>
      <c r="BK156" t="s">
        <v>314</v>
      </c>
      <c r="BL156" s="10">
        <v>44482</v>
      </c>
      <c r="BM156" s="10">
        <v>44482</v>
      </c>
      <c r="BN156" t="s">
        <v>315</v>
      </c>
    </row>
    <row r="157" spans="1:66" x14ac:dyDescent="0.25">
      <c r="A157">
        <v>2021</v>
      </c>
      <c r="B157" s="21" t="s">
        <v>585</v>
      </c>
      <c r="C157" s="21" t="s">
        <v>841</v>
      </c>
      <c r="D157" t="s">
        <v>149</v>
      </c>
      <c r="E157" t="s">
        <v>154</v>
      </c>
      <c r="F157" t="s">
        <v>156</v>
      </c>
      <c r="G157" t="s">
        <v>1309</v>
      </c>
      <c r="H157" t="s">
        <v>1167</v>
      </c>
      <c r="I157" s="4" t="s">
        <v>1342</v>
      </c>
      <c r="J157" t="s">
        <v>1289</v>
      </c>
      <c r="K157">
        <v>2007</v>
      </c>
      <c r="L157" t="s">
        <v>837</v>
      </c>
      <c r="M157" t="s">
        <v>838</v>
      </c>
      <c r="N157" t="s">
        <v>839</v>
      </c>
      <c r="O157" t="s">
        <v>292</v>
      </c>
      <c r="P157" t="s">
        <v>840</v>
      </c>
      <c r="Q157" t="s">
        <v>172</v>
      </c>
      <c r="R157" t="s">
        <v>1198</v>
      </c>
      <c r="S157">
        <v>100</v>
      </c>
      <c r="T157">
        <v>1</v>
      </c>
      <c r="U157" t="s">
        <v>189</v>
      </c>
      <c r="V157" t="s">
        <v>1199</v>
      </c>
      <c r="W157" s="6">
        <v>1</v>
      </c>
      <c r="X157" s="6" t="s">
        <v>244</v>
      </c>
      <c r="Y157" s="6">
        <v>1</v>
      </c>
      <c r="Z157" s="6" t="s">
        <v>244</v>
      </c>
      <c r="AA157" s="6">
        <v>1</v>
      </c>
      <c r="AB157" t="s">
        <v>244</v>
      </c>
      <c r="AC157">
        <v>20170</v>
      </c>
      <c r="AH157" t="s">
        <v>299</v>
      </c>
      <c r="AI157" t="s">
        <v>300</v>
      </c>
      <c r="AJ157" t="s">
        <v>1309</v>
      </c>
      <c r="AK157" s="7">
        <v>44466</v>
      </c>
      <c r="AL157" s="7">
        <v>44474</v>
      </c>
      <c r="AN157">
        <v>42500</v>
      </c>
      <c r="AO157">
        <v>49300</v>
      </c>
      <c r="AR157" t="s">
        <v>304</v>
      </c>
      <c r="AS157" t="s">
        <v>292</v>
      </c>
      <c r="AT157" t="s">
        <v>305</v>
      </c>
      <c r="AW157" s="7">
        <v>44466</v>
      </c>
      <c r="AY157" s="8" t="str">
        <f>HYPERLINK("http://transparencia.ags.gob.mx/SOPMA/2021/Arrendamientos/CSOP-094-2021.pdf")</f>
        <v>http://transparencia.ags.gob.mx/SOPMA/2021/Arrendamientos/CSOP-094-2021.pdf</v>
      </c>
      <c r="AZ157" t="s">
        <v>308</v>
      </c>
      <c r="BA157" t="s">
        <v>332</v>
      </c>
      <c r="BB157" t="s">
        <v>1175</v>
      </c>
      <c r="BC157">
        <v>2007</v>
      </c>
      <c r="BD157" t="s">
        <v>255</v>
      </c>
      <c r="BE157">
        <v>2007</v>
      </c>
      <c r="BF157" t="s">
        <v>311</v>
      </c>
      <c r="BG157" t="s">
        <v>308</v>
      </c>
      <c r="BH157" t="s">
        <v>308</v>
      </c>
      <c r="BI157" t="s">
        <v>308</v>
      </c>
      <c r="BJ157" t="s">
        <v>308</v>
      </c>
      <c r="BK157" t="s">
        <v>314</v>
      </c>
      <c r="BL157" s="10">
        <v>44482</v>
      </c>
      <c r="BM157" s="10">
        <v>44482</v>
      </c>
      <c r="BN157" t="s">
        <v>315</v>
      </c>
    </row>
    <row r="158" spans="1:66" x14ac:dyDescent="0.25">
      <c r="A158">
        <v>2021</v>
      </c>
      <c r="B158" s="21" t="s">
        <v>585</v>
      </c>
      <c r="C158" s="21" t="s">
        <v>841</v>
      </c>
      <c r="D158" t="s">
        <v>149</v>
      </c>
      <c r="E158" t="s">
        <v>154</v>
      </c>
      <c r="F158" t="s">
        <v>156</v>
      </c>
      <c r="G158" t="s">
        <v>1310</v>
      </c>
      <c r="H158" t="s">
        <v>1167</v>
      </c>
      <c r="I158" s="4" t="s">
        <v>1340</v>
      </c>
      <c r="J158" t="s">
        <v>1217</v>
      </c>
      <c r="K158">
        <v>2005</v>
      </c>
      <c r="L158" t="s">
        <v>1169</v>
      </c>
      <c r="M158" t="s">
        <v>1170</v>
      </c>
      <c r="N158" t="s">
        <v>1171</v>
      </c>
      <c r="O158" t="s">
        <v>292</v>
      </c>
      <c r="P158" t="s">
        <v>1172</v>
      </c>
      <c r="Q158" t="s">
        <v>164</v>
      </c>
      <c r="R158" t="s">
        <v>1173</v>
      </c>
      <c r="S158">
        <v>208</v>
      </c>
      <c r="U158" t="s">
        <v>189</v>
      </c>
      <c r="V158" t="s">
        <v>1174</v>
      </c>
      <c r="W158" s="6">
        <v>1</v>
      </c>
      <c r="X158" s="6" t="s">
        <v>244</v>
      </c>
      <c r="Y158" s="6">
        <v>1</v>
      </c>
      <c r="Z158" s="6" t="s">
        <v>244</v>
      </c>
      <c r="AA158" s="6">
        <v>1</v>
      </c>
      <c r="AB158" t="s">
        <v>244</v>
      </c>
      <c r="AC158">
        <v>20010</v>
      </c>
      <c r="AH158" t="s">
        <v>299</v>
      </c>
      <c r="AI158" t="s">
        <v>300</v>
      </c>
      <c r="AJ158" t="s">
        <v>1310</v>
      </c>
      <c r="AK158" s="7">
        <v>44463</v>
      </c>
      <c r="AL158" s="7">
        <v>44474</v>
      </c>
      <c r="AN158">
        <v>10800</v>
      </c>
      <c r="AO158">
        <v>125280</v>
      </c>
      <c r="AR158" t="s">
        <v>304</v>
      </c>
      <c r="AS158" t="s">
        <v>292</v>
      </c>
      <c r="AT158" t="s">
        <v>305</v>
      </c>
      <c r="AW158" s="7">
        <v>44463</v>
      </c>
      <c r="AY158" s="8" t="str">
        <f>HYPERLINK("http://transparencia.ags.gob.mx/SOPMA/2021/Arrendamientos/CSOP-095-2021.pdf")</f>
        <v>http://transparencia.ags.gob.mx/SOPMA/2021/Arrendamientos/CSOP-095-2021.pdf</v>
      </c>
      <c r="AZ158" t="s">
        <v>308</v>
      </c>
      <c r="BA158" t="s">
        <v>332</v>
      </c>
      <c r="BB158" t="s">
        <v>1175</v>
      </c>
      <c r="BC158">
        <v>2005</v>
      </c>
      <c r="BD158" t="s">
        <v>255</v>
      </c>
      <c r="BE158">
        <v>2005</v>
      </c>
      <c r="BF158" t="s">
        <v>311</v>
      </c>
      <c r="BG158" t="s">
        <v>308</v>
      </c>
      <c r="BH158" t="s">
        <v>308</v>
      </c>
      <c r="BI158" t="s">
        <v>308</v>
      </c>
      <c r="BJ158" t="s">
        <v>308</v>
      </c>
      <c r="BK158" t="s">
        <v>314</v>
      </c>
      <c r="BL158" s="10">
        <v>44482</v>
      </c>
      <c r="BM158" s="10">
        <v>44482</v>
      </c>
      <c r="BN158" t="s">
        <v>315</v>
      </c>
    </row>
    <row r="159" spans="1:66" x14ac:dyDescent="0.25">
      <c r="A159">
        <v>2021</v>
      </c>
      <c r="B159" s="21" t="s">
        <v>585</v>
      </c>
      <c r="C159" s="21" t="s">
        <v>841</v>
      </c>
      <c r="D159" t="s">
        <v>149</v>
      </c>
      <c r="E159" t="s">
        <v>154</v>
      </c>
      <c r="F159" t="s">
        <v>156</v>
      </c>
      <c r="G159" t="s">
        <v>1311</v>
      </c>
      <c r="H159" t="s">
        <v>1167</v>
      </c>
      <c r="I159" s="4" t="s">
        <v>1340</v>
      </c>
      <c r="J159" t="s">
        <v>1217</v>
      </c>
      <c r="K159">
        <v>2004</v>
      </c>
      <c r="L159" t="s">
        <v>292</v>
      </c>
      <c r="M159" t="s">
        <v>292</v>
      </c>
      <c r="N159" t="s">
        <v>292</v>
      </c>
      <c r="O159" t="s">
        <v>1203</v>
      </c>
      <c r="P159" t="s">
        <v>1204</v>
      </c>
      <c r="Q159" t="s">
        <v>183</v>
      </c>
      <c r="R159" t="s">
        <v>1205</v>
      </c>
      <c r="S159">
        <v>903</v>
      </c>
      <c r="U159" t="s">
        <v>189</v>
      </c>
      <c r="V159" t="s">
        <v>1206</v>
      </c>
      <c r="W159" s="6">
        <v>1</v>
      </c>
      <c r="X159" s="6" t="s">
        <v>244</v>
      </c>
      <c r="Y159" s="6">
        <v>1</v>
      </c>
      <c r="Z159" s="6" t="s">
        <v>244</v>
      </c>
      <c r="AA159" s="6">
        <v>1</v>
      </c>
      <c r="AB159" t="s">
        <v>244</v>
      </c>
      <c r="AC159">
        <v>20280</v>
      </c>
      <c r="AH159" t="s">
        <v>299</v>
      </c>
      <c r="AI159" t="s">
        <v>300</v>
      </c>
      <c r="AJ159" t="s">
        <v>1311</v>
      </c>
      <c r="AK159" s="7">
        <v>44463</v>
      </c>
      <c r="AL159" s="7">
        <v>44474</v>
      </c>
      <c r="AN159">
        <v>54000</v>
      </c>
      <c r="AO159">
        <v>62640</v>
      </c>
      <c r="AR159" t="s">
        <v>304</v>
      </c>
      <c r="AS159" t="s">
        <v>292</v>
      </c>
      <c r="AT159" t="s">
        <v>305</v>
      </c>
      <c r="AW159" s="7">
        <v>44463</v>
      </c>
      <c r="AY159" s="8" t="str">
        <f>HYPERLINK("http://transparencia.ags.gob.mx/SOPMA/2021/Arrendamientos/CSOP-096-2021.pdf")</f>
        <v>http://transparencia.ags.gob.mx/SOPMA/2021/Arrendamientos/CSOP-096-2021.pdf</v>
      </c>
      <c r="AZ159" t="s">
        <v>308</v>
      </c>
      <c r="BA159" t="s">
        <v>332</v>
      </c>
      <c r="BB159" t="s">
        <v>1175</v>
      </c>
      <c r="BC159">
        <v>2004</v>
      </c>
      <c r="BD159" t="s">
        <v>255</v>
      </c>
      <c r="BE159">
        <v>2004</v>
      </c>
      <c r="BF159" t="s">
        <v>311</v>
      </c>
      <c r="BG159" t="s">
        <v>308</v>
      </c>
      <c r="BH159" t="s">
        <v>308</v>
      </c>
      <c r="BI159" t="s">
        <v>308</v>
      </c>
      <c r="BJ159" t="s">
        <v>308</v>
      </c>
      <c r="BK159" t="s">
        <v>314</v>
      </c>
      <c r="BL159" s="10">
        <v>44482</v>
      </c>
      <c r="BM159" s="10">
        <v>44482</v>
      </c>
      <c r="BN159" t="s">
        <v>315</v>
      </c>
    </row>
    <row r="160" spans="1:66" x14ac:dyDescent="0.25">
      <c r="A160">
        <v>2021</v>
      </c>
      <c r="B160" s="21" t="s">
        <v>585</v>
      </c>
      <c r="C160" s="21" t="s">
        <v>841</v>
      </c>
      <c r="D160" t="s">
        <v>149</v>
      </c>
      <c r="E160" t="s">
        <v>154</v>
      </c>
      <c r="F160" t="s">
        <v>156</v>
      </c>
      <c r="G160" t="s">
        <v>1312</v>
      </c>
      <c r="H160" t="s">
        <v>1167</v>
      </c>
      <c r="I160" s="4" t="s">
        <v>1340</v>
      </c>
      <c r="J160" t="s">
        <v>1313</v>
      </c>
      <c r="K160">
        <v>2010</v>
      </c>
      <c r="L160" t="s">
        <v>292</v>
      </c>
      <c r="M160" t="s">
        <v>292</v>
      </c>
      <c r="N160" t="s">
        <v>292</v>
      </c>
      <c r="O160" t="s">
        <v>1297</v>
      </c>
      <c r="P160" t="s">
        <v>1314</v>
      </c>
      <c r="Q160" t="s">
        <v>164</v>
      </c>
      <c r="R160" t="s">
        <v>1315</v>
      </c>
      <c r="S160">
        <v>21</v>
      </c>
      <c r="T160" t="s">
        <v>1316</v>
      </c>
      <c r="U160" t="s">
        <v>189</v>
      </c>
      <c r="V160" t="s">
        <v>1317</v>
      </c>
      <c r="W160" s="6">
        <v>1</v>
      </c>
      <c r="X160" s="6" t="s">
        <v>244</v>
      </c>
      <c r="Y160" s="6">
        <v>1</v>
      </c>
      <c r="Z160" s="6" t="s">
        <v>244</v>
      </c>
      <c r="AA160" s="6">
        <v>1</v>
      </c>
      <c r="AB160" t="s">
        <v>244</v>
      </c>
      <c r="AC160">
        <v>20190</v>
      </c>
      <c r="AH160" t="s">
        <v>299</v>
      </c>
      <c r="AI160" t="s">
        <v>300</v>
      </c>
      <c r="AJ160" t="s">
        <v>1312</v>
      </c>
      <c r="AK160" s="7">
        <v>44463</v>
      </c>
      <c r="AL160" s="7">
        <v>44474</v>
      </c>
      <c r="AN160">
        <v>25400</v>
      </c>
      <c r="AO160">
        <v>29464</v>
      </c>
      <c r="AR160" t="s">
        <v>304</v>
      </c>
      <c r="AS160" t="s">
        <v>292</v>
      </c>
      <c r="AT160" t="s">
        <v>305</v>
      </c>
      <c r="AW160" s="7">
        <v>44463</v>
      </c>
      <c r="AY160" s="8" t="str">
        <f>HYPERLINK("http://transparencia.ags.gob.mx/SOPMA/2021/Arrendamientos/CSOP-097-2021.pdf")</f>
        <v>http://transparencia.ags.gob.mx/SOPMA/2021/Arrendamientos/CSOP-097-2021.pdf</v>
      </c>
      <c r="AZ160" t="s">
        <v>308</v>
      </c>
      <c r="BA160" t="s">
        <v>332</v>
      </c>
      <c r="BB160" t="s">
        <v>1175</v>
      </c>
      <c r="BC160">
        <v>2010</v>
      </c>
      <c r="BD160" t="s">
        <v>255</v>
      </c>
      <c r="BE160">
        <v>2010</v>
      </c>
      <c r="BF160" t="s">
        <v>311</v>
      </c>
      <c r="BG160" t="s">
        <v>308</v>
      </c>
      <c r="BH160" t="s">
        <v>308</v>
      </c>
      <c r="BI160" t="s">
        <v>308</v>
      </c>
      <c r="BJ160" t="s">
        <v>308</v>
      </c>
      <c r="BK160" t="s">
        <v>314</v>
      </c>
      <c r="BL160" s="10">
        <v>44482</v>
      </c>
      <c r="BM160" s="10">
        <v>44482</v>
      </c>
      <c r="BN160" t="s">
        <v>315</v>
      </c>
    </row>
    <row r="161" spans="1:66" x14ac:dyDescent="0.25">
      <c r="A161">
        <v>2021</v>
      </c>
      <c r="B161" s="21" t="s">
        <v>585</v>
      </c>
      <c r="C161" s="21" t="s">
        <v>841</v>
      </c>
      <c r="D161" t="s">
        <v>149</v>
      </c>
      <c r="E161" t="s">
        <v>154</v>
      </c>
      <c r="F161" t="s">
        <v>156</v>
      </c>
      <c r="G161" t="s">
        <v>1318</v>
      </c>
      <c r="H161" t="s">
        <v>1167</v>
      </c>
      <c r="I161" s="4" t="s">
        <v>1340</v>
      </c>
      <c r="J161" t="s">
        <v>1268</v>
      </c>
      <c r="K161">
        <v>2002</v>
      </c>
      <c r="L161" t="s">
        <v>1208</v>
      </c>
      <c r="M161" t="s">
        <v>1170</v>
      </c>
      <c r="N161" t="s">
        <v>1209</v>
      </c>
      <c r="O161" t="s">
        <v>292</v>
      </c>
      <c r="P161" t="s">
        <v>1210</v>
      </c>
      <c r="Q161" t="s">
        <v>183</v>
      </c>
      <c r="R161" t="s">
        <v>1211</v>
      </c>
      <c r="S161">
        <v>105</v>
      </c>
      <c r="T161">
        <v>49</v>
      </c>
      <c r="U161" t="s">
        <v>189</v>
      </c>
      <c r="V161" t="s">
        <v>1211</v>
      </c>
      <c r="W161" s="6">
        <v>1</v>
      </c>
      <c r="X161" s="6" t="s">
        <v>244</v>
      </c>
      <c r="Y161" s="6">
        <v>1</v>
      </c>
      <c r="Z161" s="6" t="s">
        <v>244</v>
      </c>
      <c r="AA161" s="6">
        <v>1</v>
      </c>
      <c r="AB161" t="s">
        <v>244</v>
      </c>
      <c r="AC161">
        <v>20200</v>
      </c>
      <c r="AF161">
        <v>0</v>
      </c>
      <c r="AH161" t="s">
        <v>299</v>
      </c>
      <c r="AI161" t="s">
        <v>300</v>
      </c>
      <c r="AJ161" t="s">
        <v>1318</v>
      </c>
      <c r="AK161" s="7">
        <v>44466</v>
      </c>
      <c r="AL161" s="7">
        <v>44474</v>
      </c>
      <c r="AN161">
        <v>36000</v>
      </c>
      <c r="AO161">
        <v>41760</v>
      </c>
      <c r="AR161" t="s">
        <v>304</v>
      </c>
      <c r="AS161" t="s">
        <v>292</v>
      </c>
      <c r="AT161" t="s">
        <v>305</v>
      </c>
      <c r="AW161" s="7">
        <v>44463</v>
      </c>
      <c r="AY161" s="8" t="str">
        <f>HYPERLINK("http://transparencia.ags.gob.mx/SOPMA/2021/Arrendamientos/CSOP-098-2021.pdf")</f>
        <v>http://transparencia.ags.gob.mx/SOPMA/2021/Arrendamientos/CSOP-098-2021.pdf</v>
      </c>
      <c r="AZ161" t="s">
        <v>308</v>
      </c>
      <c r="BA161" t="s">
        <v>332</v>
      </c>
      <c r="BB161" t="s">
        <v>1175</v>
      </c>
      <c r="BC161">
        <v>2002</v>
      </c>
      <c r="BD161" t="s">
        <v>255</v>
      </c>
      <c r="BE161">
        <v>2002</v>
      </c>
      <c r="BF161" t="s">
        <v>311</v>
      </c>
      <c r="BG161" t="s">
        <v>308</v>
      </c>
      <c r="BH161" t="s">
        <v>308</v>
      </c>
      <c r="BI161" t="s">
        <v>308</v>
      </c>
      <c r="BJ161" t="s">
        <v>308</v>
      </c>
      <c r="BK161" t="s">
        <v>314</v>
      </c>
      <c r="BL161" s="10">
        <v>44482</v>
      </c>
      <c r="BM161" s="10">
        <v>44482</v>
      </c>
      <c r="BN161" t="s">
        <v>315</v>
      </c>
    </row>
    <row r="162" spans="1:66" x14ac:dyDescent="0.25">
      <c r="A162">
        <v>2021</v>
      </c>
      <c r="B162" s="21" t="s">
        <v>585</v>
      </c>
      <c r="C162" s="21" t="s">
        <v>841</v>
      </c>
      <c r="D162" t="s">
        <v>149</v>
      </c>
      <c r="E162" t="s">
        <v>154</v>
      </c>
      <c r="F162" t="s">
        <v>156</v>
      </c>
      <c r="G162" t="s">
        <v>1319</v>
      </c>
      <c r="H162" t="s">
        <v>1167</v>
      </c>
      <c r="I162" s="4" t="s">
        <v>1340</v>
      </c>
      <c r="J162" t="s">
        <v>1320</v>
      </c>
      <c r="K162">
        <v>2011</v>
      </c>
      <c r="L162" t="s">
        <v>292</v>
      </c>
      <c r="M162" t="s">
        <v>292</v>
      </c>
      <c r="N162" t="s">
        <v>292</v>
      </c>
      <c r="O162" t="s">
        <v>1321</v>
      </c>
      <c r="P162" t="s">
        <v>1322</v>
      </c>
      <c r="Q162" t="s">
        <v>164</v>
      </c>
      <c r="R162" t="s">
        <v>1323</v>
      </c>
      <c r="S162">
        <v>112</v>
      </c>
      <c r="U162" t="s">
        <v>189</v>
      </c>
      <c r="V162" t="s">
        <v>1324</v>
      </c>
      <c r="W162" s="6">
        <v>1</v>
      </c>
      <c r="X162" s="6" t="s">
        <v>244</v>
      </c>
      <c r="Y162" s="6">
        <v>1</v>
      </c>
      <c r="Z162" s="6" t="s">
        <v>244</v>
      </c>
      <c r="AA162" s="6">
        <v>1</v>
      </c>
      <c r="AB162" t="s">
        <v>244</v>
      </c>
      <c r="AC162">
        <v>20070</v>
      </c>
      <c r="AH162" t="s">
        <v>299</v>
      </c>
      <c r="AI162" t="s">
        <v>300</v>
      </c>
      <c r="AJ162" t="s">
        <v>1319</v>
      </c>
      <c r="AK162" s="7">
        <v>44431</v>
      </c>
      <c r="AL162" s="7">
        <v>44474</v>
      </c>
      <c r="AN162">
        <v>172380.91630000001</v>
      </c>
      <c r="AO162">
        <v>199961.85</v>
      </c>
      <c r="AR162" t="s">
        <v>304</v>
      </c>
      <c r="AS162" t="s">
        <v>292</v>
      </c>
      <c r="AT162" t="s">
        <v>305</v>
      </c>
      <c r="AW162" s="7">
        <v>44431</v>
      </c>
      <c r="AY162" s="8" t="str">
        <f>HYPERLINK("http://transparencia.ags.gob.mx/SOPMA/2021/Arrendamientos/CSOP-099-2021.pdf")</f>
        <v>http://transparencia.ags.gob.mx/SOPMA/2021/Arrendamientos/CSOP-099-2021.pdf</v>
      </c>
      <c r="AZ162" t="s">
        <v>308</v>
      </c>
      <c r="BA162" t="s">
        <v>332</v>
      </c>
      <c r="BB162" t="s">
        <v>1175</v>
      </c>
      <c r="BC162">
        <v>2011</v>
      </c>
      <c r="BD162" t="s">
        <v>255</v>
      </c>
      <c r="BE162">
        <v>2011</v>
      </c>
      <c r="BF162" t="s">
        <v>311</v>
      </c>
      <c r="BG162" t="s">
        <v>308</v>
      </c>
      <c r="BH162" t="s">
        <v>308</v>
      </c>
      <c r="BI162" t="s">
        <v>308</v>
      </c>
      <c r="BJ162" t="s">
        <v>308</v>
      </c>
      <c r="BK162" t="s">
        <v>314</v>
      </c>
      <c r="BL162" s="10">
        <v>44482</v>
      </c>
      <c r="BM162" s="10">
        <v>44482</v>
      </c>
      <c r="BN162" t="s">
        <v>315</v>
      </c>
    </row>
    <row r="163" spans="1:66" x14ac:dyDescent="0.25">
      <c r="A163">
        <v>2021</v>
      </c>
      <c r="B163" s="21" t="s">
        <v>585</v>
      </c>
      <c r="C163" s="21" t="s">
        <v>841</v>
      </c>
      <c r="D163" t="s">
        <v>149</v>
      </c>
      <c r="E163" t="s">
        <v>154</v>
      </c>
      <c r="F163" t="s">
        <v>156</v>
      </c>
      <c r="G163" t="s">
        <v>1325</v>
      </c>
      <c r="H163" t="s">
        <v>1167</v>
      </c>
      <c r="I163" s="4" t="s">
        <v>1340</v>
      </c>
      <c r="J163" t="s">
        <v>1320</v>
      </c>
      <c r="K163">
        <v>2011</v>
      </c>
      <c r="L163" t="s">
        <v>292</v>
      </c>
      <c r="M163" t="s">
        <v>292</v>
      </c>
      <c r="N163" t="s">
        <v>292</v>
      </c>
      <c r="O163" t="s">
        <v>1321</v>
      </c>
      <c r="P163" t="s">
        <v>1322</v>
      </c>
      <c r="Q163" t="s">
        <v>164</v>
      </c>
      <c r="R163" t="s">
        <v>1323</v>
      </c>
      <c r="S163">
        <v>112</v>
      </c>
      <c r="U163" t="s">
        <v>189</v>
      </c>
      <c r="V163" t="s">
        <v>1324</v>
      </c>
      <c r="W163" s="6">
        <v>1</v>
      </c>
      <c r="X163" s="6" t="s">
        <v>244</v>
      </c>
      <c r="Y163" s="6">
        <v>1</v>
      </c>
      <c r="Z163" s="6" t="s">
        <v>244</v>
      </c>
      <c r="AA163" s="6">
        <v>1</v>
      </c>
      <c r="AB163" t="s">
        <v>244</v>
      </c>
      <c r="AC163">
        <v>20070</v>
      </c>
      <c r="AH163" t="s">
        <v>299</v>
      </c>
      <c r="AI163" t="s">
        <v>300</v>
      </c>
      <c r="AJ163" t="s">
        <v>1325</v>
      </c>
      <c r="AK163" s="7">
        <v>44432</v>
      </c>
      <c r="AL163" s="7">
        <v>44474</v>
      </c>
      <c r="AN163">
        <v>172380.91630000001</v>
      </c>
      <c r="AO163">
        <v>199961.85</v>
      </c>
      <c r="AR163" t="s">
        <v>304</v>
      </c>
      <c r="AS163" t="s">
        <v>292</v>
      </c>
      <c r="AT163" t="s">
        <v>305</v>
      </c>
      <c r="AW163" s="7">
        <v>44431</v>
      </c>
      <c r="AY163" s="8" t="str">
        <f>HYPERLINK("http://transparencia.ags.gob.mx/SOPMA/2021/Arrendamientos/CSOP-100-2021.pdf")</f>
        <v>http://transparencia.ags.gob.mx/SOPMA/2021/Arrendamientos/CSOP-100-2021.pdf</v>
      </c>
      <c r="AZ163" t="s">
        <v>308</v>
      </c>
      <c r="BA163" t="s">
        <v>332</v>
      </c>
      <c r="BB163" t="s">
        <v>1175</v>
      </c>
      <c r="BC163">
        <v>2011</v>
      </c>
      <c r="BD163" t="s">
        <v>255</v>
      </c>
      <c r="BE163">
        <v>2011</v>
      </c>
      <c r="BF163" t="s">
        <v>311</v>
      </c>
      <c r="BG163" t="s">
        <v>308</v>
      </c>
      <c r="BH163" t="s">
        <v>308</v>
      </c>
      <c r="BI163" t="s">
        <v>308</v>
      </c>
      <c r="BJ163" t="s">
        <v>308</v>
      </c>
      <c r="BK163" t="s">
        <v>314</v>
      </c>
      <c r="BL163" s="10">
        <v>44482</v>
      </c>
      <c r="BM163" s="10">
        <v>44482</v>
      </c>
      <c r="BN163" t="s">
        <v>315</v>
      </c>
    </row>
    <row r="164" spans="1:66" x14ac:dyDescent="0.25">
      <c r="A164">
        <v>2021</v>
      </c>
      <c r="B164" s="21" t="s">
        <v>585</v>
      </c>
      <c r="C164" s="21" t="s">
        <v>841</v>
      </c>
      <c r="D164" t="s">
        <v>149</v>
      </c>
      <c r="E164" t="s">
        <v>154</v>
      </c>
      <c r="F164" t="s">
        <v>156</v>
      </c>
      <c r="G164" t="s">
        <v>1326</v>
      </c>
      <c r="H164" t="s">
        <v>1167</v>
      </c>
      <c r="I164" s="4" t="s">
        <v>1340</v>
      </c>
      <c r="J164" t="s">
        <v>1320</v>
      </c>
      <c r="K164">
        <v>2011</v>
      </c>
      <c r="L164" t="s">
        <v>292</v>
      </c>
      <c r="M164" t="s">
        <v>292</v>
      </c>
      <c r="N164" t="s">
        <v>292</v>
      </c>
      <c r="O164" t="s">
        <v>1321</v>
      </c>
      <c r="P164" t="s">
        <v>1322</v>
      </c>
      <c r="Q164" t="s">
        <v>164</v>
      </c>
      <c r="R164" t="s">
        <v>1323</v>
      </c>
      <c r="S164">
        <v>112</v>
      </c>
      <c r="U164" t="s">
        <v>189</v>
      </c>
      <c r="V164" t="s">
        <v>1324</v>
      </c>
      <c r="W164" s="6">
        <v>1</v>
      </c>
      <c r="X164" s="6" t="s">
        <v>244</v>
      </c>
      <c r="Y164" s="6">
        <v>1</v>
      </c>
      <c r="Z164" s="6" t="s">
        <v>244</v>
      </c>
      <c r="AA164" s="6">
        <v>1</v>
      </c>
      <c r="AB164" t="s">
        <v>244</v>
      </c>
      <c r="AC164">
        <v>20070</v>
      </c>
      <c r="AH164" t="s">
        <v>299</v>
      </c>
      <c r="AI164" t="s">
        <v>300</v>
      </c>
      <c r="AJ164" t="s">
        <v>1326</v>
      </c>
      <c r="AK164" s="7">
        <v>44496</v>
      </c>
      <c r="AL164" s="7">
        <v>44474</v>
      </c>
      <c r="AN164">
        <v>172380.91630000001</v>
      </c>
      <c r="AO164">
        <v>199961.85</v>
      </c>
      <c r="AR164" t="s">
        <v>304</v>
      </c>
      <c r="AS164" t="s">
        <v>292</v>
      </c>
      <c r="AT164" t="s">
        <v>305</v>
      </c>
      <c r="AW164" s="7">
        <v>44431</v>
      </c>
      <c r="AY164" s="8" t="str">
        <f>HYPERLINK("http://transparencia.ags.gob.mx/SOPMA/2021/Arrendamientos/CSOP-101-2021.pdf")</f>
        <v>http://transparencia.ags.gob.mx/SOPMA/2021/Arrendamientos/CSOP-101-2021.pdf</v>
      </c>
      <c r="AZ164" t="s">
        <v>308</v>
      </c>
      <c r="BA164" t="s">
        <v>332</v>
      </c>
      <c r="BB164" t="s">
        <v>1175</v>
      </c>
      <c r="BC164">
        <v>2011</v>
      </c>
      <c r="BD164" t="s">
        <v>255</v>
      </c>
      <c r="BE164">
        <v>2011</v>
      </c>
      <c r="BF164" t="s">
        <v>311</v>
      </c>
      <c r="BG164" t="s">
        <v>308</v>
      </c>
      <c r="BH164" t="s">
        <v>308</v>
      </c>
      <c r="BI164" t="s">
        <v>308</v>
      </c>
      <c r="BJ164" t="s">
        <v>308</v>
      </c>
      <c r="BK164" t="s">
        <v>314</v>
      </c>
      <c r="BL164" s="10">
        <v>44482</v>
      </c>
      <c r="BM164" s="10">
        <v>44482</v>
      </c>
      <c r="BN164" t="s">
        <v>315</v>
      </c>
    </row>
    <row r="165" spans="1:66" x14ac:dyDescent="0.25">
      <c r="A165">
        <v>2021</v>
      </c>
      <c r="B165" s="21" t="s">
        <v>585</v>
      </c>
      <c r="C165" s="21" t="s">
        <v>841</v>
      </c>
      <c r="D165" t="s">
        <v>149</v>
      </c>
      <c r="E165" t="s">
        <v>154</v>
      </c>
      <c r="F165" t="s">
        <v>156</v>
      </c>
      <c r="G165" t="s">
        <v>1327</v>
      </c>
      <c r="H165" t="s">
        <v>1167</v>
      </c>
      <c r="I165" s="4" t="s">
        <v>1340</v>
      </c>
      <c r="J165" t="s">
        <v>1320</v>
      </c>
      <c r="K165">
        <v>2011</v>
      </c>
      <c r="L165" t="s">
        <v>292</v>
      </c>
      <c r="M165" t="s">
        <v>292</v>
      </c>
      <c r="N165" t="s">
        <v>292</v>
      </c>
      <c r="O165" t="s">
        <v>1321</v>
      </c>
      <c r="P165" t="s">
        <v>1322</v>
      </c>
      <c r="Q165" t="s">
        <v>164</v>
      </c>
      <c r="R165" t="s">
        <v>1323</v>
      </c>
      <c r="S165">
        <v>112</v>
      </c>
      <c r="U165" t="s">
        <v>189</v>
      </c>
      <c r="V165" t="s">
        <v>1324</v>
      </c>
      <c r="W165" s="6">
        <v>1</v>
      </c>
      <c r="X165" s="6" t="s">
        <v>244</v>
      </c>
      <c r="Y165" s="6">
        <v>1</v>
      </c>
      <c r="Z165" s="6" t="s">
        <v>244</v>
      </c>
      <c r="AA165" s="6">
        <v>1</v>
      </c>
      <c r="AB165" t="s">
        <v>244</v>
      </c>
      <c r="AC165">
        <v>20070</v>
      </c>
      <c r="AH165" t="s">
        <v>299</v>
      </c>
      <c r="AI165" t="s">
        <v>300</v>
      </c>
      <c r="AJ165" t="s">
        <v>1327</v>
      </c>
      <c r="AK165" s="7">
        <v>44442</v>
      </c>
      <c r="AL165" s="7">
        <v>44474</v>
      </c>
      <c r="AN165">
        <v>172380.91630000001</v>
      </c>
      <c r="AO165">
        <v>199961.85</v>
      </c>
      <c r="AR165" t="s">
        <v>304</v>
      </c>
      <c r="AS165" t="s">
        <v>292</v>
      </c>
      <c r="AT165" t="s">
        <v>305</v>
      </c>
      <c r="AW165" s="7">
        <v>44431</v>
      </c>
      <c r="AY165" s="8" t="str">
        <f>HYPERLINK("http://transparencia.ags.gob.mx/SOPMA/2021/Arrendamientos/CSOP-102-2021.pdf")</f>
        <v>http://transparencia.ags.gob.mx/SOPMA/2021/Arrendamientos/CSOP-102-2021.pdf</v>
      </c>
      <c r="AZ165" t="s">
        <v>308</v>
      </c>
      <c r="BA165" t="s">
        <v>332</v>
      </c>
      <c r="BB165" t="s">
        <v>1175</v>
      </c>
      <c r="BC165">
        <v>2011</v>
      </c>
      <c r="BD165" t="s">
        <v>255</v>
      </c>
      <c r="BE165">
        <v>2011</v>
      </c>
      <c r="BF165" t="s">
        <v>311</v>
      </c>
      <c r="BG165" t="s">
        <v>308</v>
      </c>
      <c r="BH165" t="s">
        <v>308</v>
      </c>
      <c r="BI165" t="s">
        <v>308</v>
      </c>
      <c r="BJ165" t="s">
        <v>308</v>
      </c>
      <c r="BK165" t="s">
        <v>314</v>
      </c>
      <c r="BL165" s="10">
        <v>44482</v>
      </c>
      <c r="BM165" s="10">
        <v>44482</v>
      </c>
      <c r="BN165" t="s">
        <v>315</v>
      </c>
    </row>
    <row r="166" spans="1:66" x14ac:dyDescent="0.25">
      <c r="A166">
        <v>2021</v>
      </c>
      <c r="B166" s="21" t="s">
        <v>585</v>
      </c>
      <c r="C166" s="21" t="s">
        <v>841</v>
      </c>
      <c r="D166" t="s">
        <v>149</v>
      </c>
      <c r="E166" t="s">
        <v>154</v>
      </c>
      <c r="F166" t="s">
        <v>156</v>
      </c>
      <c r="G166" t="s">
        <v>1328</v>
      </c>
      <c r="H166" t="s">
        <v>1167</v>
      </c>
      <c r="I166" s="4" t="s">
        <v>1340</v>
      </c>
      <c r="J166" t="s">
        <v>1320</v>
      </c>
      <c r="K166">
        <v>2011</v>
      </c>
      <c r="L166" t="s">
        <v>292</v>
      </c>
      <c r="M166" t="s">
        <v>292</v>
      </c>
      <c r="N166" t="s">
        <v>292</v>
      </c>
      <c r="O166" t="s">
        <v>1321</v>
      </c>
      <c r="P166" t="s">
        <v>1322</v>
      </c>
      <c r="Q166" t="s">
        <v>164</v>
      </c>
      <c r="R166" t="s">
        <v>1323</v>
      </c>
      <c r="S166">
        <v>112</v>
      </c>
      <c r="U166" t="s">
        <v>189</v>
      </c>
      <c r="V166" t="s">
        <v>1324</v>
      </c>
      <c r="W166" s="6">
        <v>1</v>
      </c>
      <c r="X166" s="6" t="s">
        <v>244</v>
      </c>
      <c r="Y166" s="6">
        <v>1</v>
      </c>
      <c r="Z166" s="6" t="s">
        <v>244</v>
      </c>
      <c r="AA166" s="6">
        <v>1</v>
      </c>
      <c r="AB166" t="s">
        <v>244</v>
      </c>
      <c r="AC166">
        <v>20070</v>
      </c>
      <c r="AH166" t="s">
        <v>299</v>
      </c>
      <c r="AI166" t="s">
        <v>300</v>
      </c>
      <c r="AJ166" t="s">
        <v>1328</v>
      </c>
      <c r="AK166" s="7">
        <v>44456</v>
      </c>
      <c r="AL166" s="7">
        <v>44474</v>
      </c>
      <c r="AN166">
        <v>172380.91630000001</v>
      </c>
      <c r="AO166">
        <v>199961.85</v>
      </c>
      <c r="AR166" t="s">
        <v>304</v>
      </c>
      <c r="AS166" t="s">
        <v>292</v>
      </c>
      <c r="AT166" t="s">
        <v>305</v>
      </c>
      <c r="AW166" s="7">
        <v>44431</v>
      </c>
      <c r="AY166" s="8" t="str">
        <f>HYPERLINK("http://transparencia.ags.gob.mx/SOPMA/2021/Arrendamientos/CSOP-103-2021.pdf")</f>
        <v>http://transparencia.ags.gob.mx/SOPMA/2021/Arrendamientos/CSOP-103-2021.pdf</v>
      </c>
      <c r="AZ166" t="s">
        <v>308</v>
      </c>
      <c r="BA166" t="s">
        <v>332</v>
      </c>
      <c r="BB166" t="s">
        <v>1175</v>
      </c>
      <c r="BC166">
        <v>2011</v>
      </c>
      <c r="BD166" t="s">
        <v>255</v>
      </c>
      <c r="BE166">
        <v>2011</v>
      </c>
      <c r="BF166" t="s">
        <v>311</v>
      </c>
      <c r="BG166" t="s">
        <v>308</v>
      </c>
      <c r="BH166" t="s">
        <v>308</v>
      </c>
      <c r="BI166" t="s">
        <v>308</v>
      </c>
      <c r="BJ166" t="s">
        <v>308</v>
      </c>
      <c r="BK166" t="s">
        <v>314</v>
      </c>
      <c r="BL166" s="10">
        <v>44482</v>
      </c>
      <c r="BM166" s="10">
        <v>44482</v>
      </c>
      <c r="BN166" t="s">
        <v>315</v>
      </c>
    </row>
    <row r="167" spans="1:66" x14ac:dyDescent="0.25">
      <c r="A167">
        <v>2021</v>
      </c>
      <c r="B167" s="21" t="s">
        <v>585</v>
      </c>
      <c r="C167" s="21" t="s">
        <v>841</v>
      </c>
      <c r="D167" t="s">
        <v>149</v>
      </c>
      <c r="E167" t="s">
        <v>154</v>
      </c>
      <c r="F167" t="s">
        <v>156</v>
      </c>
      <c r="G167" t="s">
        <v>1329</v>
      </c>
      <c r="H167" t="s">
        <v>1167</v>
      </c>
      <c r="I167" s="4" t="s">
        <v>1340</v>
      </c>
      <c r="J167" t="s">
        <v>1320</v>
      </c>
      <c r="K167">
        <v>2011</v>
      </c>
      <c r="L167" t="s">
        <v>292</v>
      </c>
      <c r="M167" t="s">
        <v>292</v>
      </c>
      <c r="N167" t="s">
        <v>292</v>
      </c>
      <c r="O167" t="s">
        <v>1321</v>
      </c>
      <c r="P167" t="s">
        <v>1322</v>
      </c>
      <c r="Q167" t="s">
        <v>164</v>
      </c>
      <c r="R167" t="s">
        <v>1323</v>
      </c>
      <c r="S167">
        <v>112</v>
      </c>
      <c r="U167" t="s">
        <v>189</v>
      </c>
      <c r="V167" t="s">
        <v>1324</v>
      </c>
      <c r="W167" s="6">
        <v>1</v>
      </c>
      <c r="X167" s="6" t="s">
        <v>244</v>
      </c>
      <c r="Y167" s="6">
        <v>1</v>
      </c>
      <c r="Z167" s="6" t="s">
        <v>244</v>
      </c>
      <c r="AA167" s="6">
        <v>1</v>
      </c>
      <c r="AB167" t="s">
        <v>244</v>
      </c>
      <c r="AC167">
        <v>20070</v>
      </c>
      <c r="AH167" t="s">
        <v>299</v>
      </c>
      <c r="AI167" t="s">
        <v>300</v>
      </c>
      <c r="AJ167" t="s">
        <v>1329</v>
      </c>
      <c r="AK167" s="7">
        <v>44474</v>
      </c>
      <c r="AL167" s="7">
        <v>44474</v>
      </c>
      <c r="AN167">
        <v>172427.5815</v>
      </c>
      <c r="AO167">
        <v>200015.99</v>
      </c>
      <c r="AR167" t="s">
        <v>304</v>
      </c>
      <c r="AS167" t="s">
        <v>292</v>
      </c>
      <c r="AT167" t="s">
        <v>305</v>
      </c>
      <c r="AW167" s="7">
        <v>44431</v>
      </c>
      <c r="AY167" s="8" t="str">
        <f>HYPERLINK("http://transparencia.ags.gob.mx/SOPMA/2021/Arrendamientos/CSOP-104-2021.pdf")</f>
        <v>http://transparencia.ags.gob.mx/SOPMA/2021/Arrendamientos/CSOP-104-2021.pdf</v>
      </c>
      <c r="AZ167" t="s">
        <v>308</v>
      </c>
      <c r="BA167" t="s">
        <v>332</v>
      </c>
      <c r="BB167" t="s">
        <v>1175</v>
      </c>
      <c r="BC167">
        <v>2011</v>
      </c>
      <c r="BD167" t="s">
        <v>255</v>
      </c>
      <c r="BE167">
        <v>2011</v>
      </c>
      <c r="BF167" t="s">
        <v>311</v>
      </c>
      <c r="BG167" t="s">
        <v>308</v>
      </c>
      <c r="BH167" t="s">
        <v>308</v>
      </c>
      <c r="BI167" t="s">
        <v>308</v>
      </c>
      <c r="BJ167" t="s">
        <v>308</v>
      </c>
      <c r="BK167" t="s">
        <v>314</v>
      </c>
      <c r="BL167" s="10">
        <v>44482</v>
      </c>
      <c r="BM167" s="10">
        <v>44482</v>
      </c>
      <c r="BN167" t="s">
        <v>315</v>
      </c>
    </row>
    <row r="168" spans="1:66" x14ac:dyDescent="0.25">
      <c r="A168">
        <v>2021</v>
      </c>
      <c r="B168" s="21" t="s">
        <v>585</v>
      </c>
      <c r="C168" s="21" t="s">
        <v>841</v>
      </c>
      <c r="D168" t="s">
        <v>149</v>
      </c>
      <c r="E168" t="s">
        <v>154</v>
      </c>
      <c r="F168" t="s">
        <v>156</v>
      </c>
      <c r="G168" t="s">
        <v>1330</v>
      </c>
      <c r="H168" t="s">
        <v>1167</v>
      </c>
      <c r="I168" s="4" t="s">
        <v>1340</v>
      </c>
      <c r="J168" t="s">
        <v>1320</v>
      </c>
      <c r="K168">
        <v>2011</v>
      </c>
      <c r="L168" t="s">
        <v>292</v>
      </c>
      <c r="M168" t="s">
        <v>292</v>
      </c>
      <c r="N168" t="s">
        <v>292</v>
      </c>
      <c r="O168" t="s">
        <v>1321</v>
      </c>
      <c r="P168" t="s">
        <v>1322</v>
      </c>
      <c r="Q168" t="s">
        <v>164</v>
      </c>
      <c r="R168" t="s">
        <v>1323</v>
      </c>
      <c r="S168">
        <v>112</v>
      </c>
      <c r="U168" t="s">
        <v>189</v>
      </c>
      <c r="V168" t="s">
        <v>1324</v>
      </c>
      <c r="W168" s="6">
        <v>1</v>
      </c>
      <c r="X168" s="6" t="s">
        <v>244</v>
      </c>
      <c r="Y168" s="6">
        <v>1</v>
      </c>
      <c r="Z168" s="6" t="s">
        <v>244</v>
      </c>
      <c r="AA168" s="6">
        <v>1</v>
      </c>
      <c r="AB168" t="s">
        <v>244</v>
      </c>
      <c r="AC168">
        <v>20070</v>
      </c>
      <c r="AH168" t="s">
        <v>299</v>
      </c>
      <c r="AI168" t="s">
        <v>300</v>
      </c>
      <c r="AJ168" t="s">
        <v>1330</v>
      </c>
      <c r="AK168" s="7">
        <v>44475</v>
      </c>
      <c r="AL168" s="7">
        <v>44474</v>
      </c>
      <c r="AN168">
        <v>172427.5815</v>
      </c>
      <c r="AO168">
        <v>200015.99</v>
      </c>
      <c r="AR168" t="s">
        <v>304</v>
      </c>
      <c r="AS168" t="s">
        <v>292</v>
      </c>
      <c r="AT168" t="s">
        <v>305</v>
      </c>
      <c r="AW168" s="7">
        <v>44431</v>
      </c>
      <c r="AY168" s="8" t="str">
        <f>HYPERLINK("http://transparencia.ags.gob.mx/SOPMA/2021/Arrendamientos/CSOP-105-2021.pdf")</f>
        <v>http://transparencia.ags.gob.mx/SOPMA/2021/Arrendamientos/CSOP-105-2021.pdf</v>
      </c>
      <c r="AZ168" t="s">
        <v>308</v>
      </c>
      <c r="BA168" t="s">
        <v>332</v>
      </c>
      <c r="BB168" t="s">
        <v>1175</v>
      </c>
      <c r="BC168">
        <v>2011</v>
      </c>
      <c r="BD168" t="s">
        <v>255</v>
      </c>
      <c r="BE168">
        <v>2011</v>
      </c>
      <c r="BF168" t="s">
        <v>311</v>
      </c>
      <c r="BG168" t="s">
        <v>308</v>
      </c>
      <c r="BH168" t="s">
        <v>308</v>
      </c>
      <c r="BI168" t="s">
        <v>308</v>
      </c>
      <c r="BJ168" t="s">
        <v>308</v>
      </c>
      <c r="BK168" t="s">
        <v>314</v>
      </c>
      <c r="BL168" s="10">
        <v>44482</v>
      </c>
      <c r="BM168" s="10">
        <v>44482</v>
      </c>
      <c r="BN168" t="s">
        <v>315</v>
      </c>
    </row>
    <row r="169" spans="1:66" x14ac:dyDescent="0.25">
      <c r="A169">
        <v>2021</v>
      </c>
      <c r="B169" s="21" t="s">
        <v>585</v>
      </c>
      <c r="C169" s="21" t="s">
        <v>841</v>
      </c>
      <c r="D169" t="s">
        <v>149</v>
      </c>
      <c r="E169" t="s">
        <v>154</v>
      </c>
      <c r="F169" t="s">
        <v>156</v>
      </c>
      <c r="G169" t="s">
        <v>1331</v>
      </c>
      <c r="H169" t="s">
        <v>1167</v>
      </c>
      <c r="I169" s="4" t="s">
        <v>1340</v>
      </c>
      <c r="J169" t="s">
        <v>1320</v>
      </c>
      <c r="K169">
        <v>2011</v>
      </c>
      <c r="L169" t="s">
        <v>292</v>
      </c>
      <c r="M169" t="s">
        <v>292</v>
      </c>
      <c r="N169" t="s">
        <v>292</v>
      </c>
      <c r="O169" t="s">
        <v>1321</v>
      </c>
      <c r="P169" t="s">
        <v>1322</v>
      </c>
      <c r="Q169" t="s">
        <v>164</v>
      </c>
      <c r="R169" t="s">
        <v>1323</v>
      </c>
      <c r="S169">
        <v>112</v>
      </c>
      <c r="U169" t="s">
        <v>189</v>
      </c>
      <c r="V169" t="s">
        <v>1324</v>
      </c>
      <c r="W169" s="6">
        <v>1</v>
      </c>
      <c r="X169" s="6" t="s">
        <v>244</v>
      </c>
      <c r="Y169" s="6">
        <v>1</v>
      </c>
      <c r="Z169" s="6" t="s">
        <v>244</v>
      </c>
      <c r="AA169" s="6">
        <v>1</v>
      </c>
      <c r="AB169" t="s">
        <v>244</v>
      </c>
      <c r="AC169">
        <v>20070</v>
      </c>
      <c r="AH169" t="s">
        <v>299</v>
      </c>
      <c r="AI169" t="s">
        <v>300</v>
      </c>
      <c r="AJ169" t="s">
        <v>1331</v>
      </c>
      <c r="AK169" s="7">
        <v>44476</v>
      </c>
      <c r="AL169" s="7">
        <v>44474</v>
      </c>
      <c r="AN169">
        <v>172427.5815</v>
      </c>
      <c r="AO169">
        <v>200015.99</v>
      </c>
      <c r="AR169" t="s">
        <v>304</v>
      </c>
      <c r="AS169" t="s">
        <v>292</v>
      </c>
      <c r="AT169" t="s">
        <v>305</v>
      </c>
      <c r="AW169" s="7">
        <v>44431</v>
      </c>
      <c r="AY169" s="8" t="str">
        <f>HYPERLINK("http://transparencia.ags.gob.mx/SOPMA/2021/Arrendamientos/CSOP-106-2021.pdf")</f>
        <v>http://transparencia.ags.gob.mx/SOPMA/2021/Arrendamientos/CSOP-106-2021.pdf</v>
      </c>
      <c r="AZ169" t="s">
        <v>308</v>
      </c>
      <c r="BA169" t="s">
        <v>332</v>
      </c>
      <c r="BB169" t="s">
        <v>1175</v>
      </c>
      <c r="BC169">
        <v>2011</v>
      </c>
      <c r="BD169" t="s">
        <v>255</v>
      </c>
      <c r="BE169">
        <v>2011</v>
      </c>
      <c r="BF169" t="s">
        <v>311</v>
      </c>
      <c r="BG169" t="s">
        <v>308</v>
      </c>
      <c r="BH169" t="s">
        <v>308</v>
      </c>
      <c r="BI169" t="s">
        <v>308</v>
      </c>
      <c r="BJ169" t="s">
        <v>308</v>
      </c>
      <c r="BK169" t="s">
        <v>314</v>
      </c>
      <c r="BL169" s="10">
        <v>44482</v>
      </c>
      <c r="BM169" s="10">
        <v>44482</v>
      </c>
      <c r="BN169" t="s">
        <v>315</v>
      </c>
    </row>
    <row r="170" spans="1:66" x14ac:dyDescent="0.25">
      <c r="A170">
        <v>2021</v>
      </c>
      <c r="B170" s="21" t="s">
        <v>585</v>
      </c>
      <c r="C170" s="21" t="s">
        <v>841</v>
      </c>
      <c r="D170" t="s">
        <v>149</v>
      </c>
      <c r="E170" t="s">
        <v>154</v>
      </c>
      <c r="F170" t="s">
        <v>156</v>
      </c>
      <c r="G170" t="s">
        <v>1332</v>
      </c>
      <c r="H170" t="s">
        <v>1167</v>
      </c>
      <c r="I170" s="4" t="s">
        <v>1340</v>
      </c>
      <c r="J170" t="s">
        <v>1320</v>
      </c>
      <c r="K170">
        <v>2011</v>
      </c>
      <c r="L170" t="s">
        <v>292</v>
      </c>
      <c r="M170" t="s">
        <v>292</v>
      </c>
      <c r="N170" t="s">
        <v>292</v>
      </c>
      <c r="O170" t="s">
        <v>1321</v>
      </c>
      <c r="P170" t="s">
        <v>1322</v>
      </c>
      <c r="Q170" t="s">
        <v>164</v>
      </c>
      <c r="R170" t="s">
        <v>1323</v>
      </c>
      <c r="S170">
        <v>112</v>
      </c>
      <c r="U170" t="s">
        <v>189</v>
      </c>
      <c r="V170" t="s">
        <v>1324</v>
      </c>
      <c r="W170" s="6">
        <v>1</v>
      </c>
      <c r="X170" s="6" t="s">
        <v>244</v>
      </c>
      <c r="Y170" s="6">
        <v>1</v>
      </c>
      <c r="Z170" s="6" t="s">
        <v>244</v>
      </c>
      <c r="AA170" s="6">
        <v>1</v>
      </c>
      <c r="AB170" t="s">
        <v>244</v>
      </c>
      <c r="AC170">
        <v>20070</v>
      </c>
      <c r="AH170" t="s">
        <v>299</v>
      </c>
      <c r="AI170" t="s">
        <v>300</v>
      </c>
      <c r="AJ170" t="s">
        <v>1332</v>
      </c>
      <c r="AK170" s="7">
        <v>44477</v>
      </c>
      <c r="AL170" s="7">
        <v>44474</v>
      </c>
      <c r="AN170">
        <v>172427.5815</v>
      </c>
      <c r="AO170">
        <v>200015.99</v>
      </c>
      <c r="AR170" t="s">
        <v>304</v>
      </c>
      <c r="AS170" t="s">
        <v>292</v>
      </c>
      <c r="AT170" t="s">
        <v>305</v>
      </c>
      <c r="AW170" s="7">
        <v>44431</v>
      </c>
      <c r="AY170" s="8" t="str">
        <f>HYPERLINK("http://transparencia.ags.gob.mx/SOPMA/2021/Arrendamientos/CSOP-107-2021.pdf")</f>
        <v>http://transparencia.ags.gob.mx/SOPMA/2021/Arrendamientos/CSOP-107-2021.pdf</v>
      </c>
      <c r="AZ170" t="s">
        <v>308</v>
      </c>
      <c r="BA170" t="s">
        <v>332</v>
      </c>
      <c r="BB170" t="s">
        <v>1175</v>
      </c>
      <c r="BC170">
        <v>2011</v>
      </c>
      <c r="BD170" t="s">
        <v>255</v>
      </c>
      <c r="BE170">
        <v>2011</v>
      </c>
      <c r="BF170" t="s">
        <v>311</v>
      </c>
      <c r="BG170" t="s">
        <v>308</v>
      </c>
      <c r="BH170" t="s">
        <v>308</v>
      </c>
      <c r="BI170" t="s">
        <v>308</v>
      </c>
      <c r="BJ170" t="s">
        <v>308</v>
      </c>
      <c r="BK170" t="s">
        <v>314</v>
      </c>
      <c r="BL170" s="10">
        <v>44482</v>
      </c>
      <c r="BM170" s="10">
        <v>44482</v>
      </c>
      <c r="BN170" t="s">
        <v>315</v>
      </c>
    </row>
    <row r="171" spans="1:66" x14ac:dyDescent="0.25">
      <c r="A171">
        <v>2021</v>
      </c>
      <c r="B171" s="21" t="s">
        <v>585</v>
      </c>
      <c r="C171" s="21" t="s">
        <v>841</v>
      </c>
      <c r="D171" t="s">
        <v>149</v>
      </c>
      <c r="E171" t="s">
        <v>154</v>
      </c>
      <c r="F171" t="s">
        <v>156</v>
      </c>
      <c r="G171" t="s">
        <v>1333</v>
      </c>
      <c r="H171" t="s">
        <v>1167</v>
      </c>
      <c r="I171" s="4" t="s">
        <v>1340</v>
      </c>
      <c r="J171" t="s">
        <v>1320</v>
      </c>
      <c r="K171">
        <v>2011</v>
      </c>
      <c r="L171" t="s">
        <v>292</v>
      </c>
      <c r="M171" t="s">
        <v>292</v>
      </c>
      <c r="N171" t="s">
        <v>292</v>
      </c>
      <c r="O171" t="s">
        <v>1321</v>
      </c>
      <c r="P171" t="s">
        <v>1322</v>
      </c>
      <c r="Q171" t="s">
        <v>164</v>
      </c>
      <c r="R171" t="s">
        <v>1323</v>
      </c>
      <c r="S171">
        <v>112</v>
      </c>
      <c r="U171" t="s">
        <v>189</v>
      </c>
      <c r="V171" t="s">
        <v>1324</v>
      </c>
      <c r="W171" s="6">
        <v>1</v>
      </c>
      <c r="X171" s="6" t="s">
        <v>244</v>
      </c>
      <c r="Y171" s="6">
        <v>1</v>
      </c>
      <c r="Z171" s="6" t="s">
        <v>244</v>
      </c>
      <c r="AA171" s="6">
        <v>1</v>
      </c>
      <c r="AB171" t="s">
        <v>244</v>
      </c>
      <c r="AC171">
        <v>20070</v>
      </c>
      <c r="AH171" t="s">
        <v>299</v>
      </c>
      <c r="AI171" t="s">
        <v>300</v>
      </c>
      <c r="AJ171" t="s">
        <v>1333</v>
      </c>
      <c r="AK171" s="7">
        <v>44478</v>
      </c>
      <c r="AL171" s="7">
        <v>44474</v>
      </c>
      <c r="AN171">
        <v>172427.5815</v>
      </c>
      <c r="AO171">
        <v>200015.99</v>
      </c>
      <c r="AR171" t="s">
        <v>304</v>
      </c>
      <c r="AS171" t="s">
        <v>292</v>
      </c>
      <c r="AT171" t="s">
        <v>305</v>
      </c>
      <c r="AW171" s="7">
        <v>44431</v>
      </c>
      <c r="AY171" s="8" t="str">
        <f>HYPERLINK("http://transparencia.ags.gob.mx/SOPMA/2021/Arrendamientos/CSOP-108-2021.pdf")</f>
        <v>http://transparencia.ags.gob.mx/SOPMA/2021/Arrendamientos/CSOP-108-2021.pdf</v>
      </c>
      <c r="AZ171" t="s">
        <v>308</v>
      </c>
      <c r="BA171" t="s">
        <v>332</v>
      </c>
      <c r="BB171" t="s">
        <v>1175</v>
      </c>
      <c r="BC171">
        <v>2011</v>
      </c>
      <c r="BD171" t="s">
        <v>255</v>
      </c>
      <c r="BE171">
        <v>2011</v>
      </c>
      <c r="BF171" t="s">
        <v>311</v>
      </c>
      <c r="BG171" t="s">
        <v>308</v>
      </c>
      <c r="BH171" t="s">
        <v>308</v>
      </c>
      <c r="BI171" t="s">
        <v>308</v>
      </c>
      <c r="BJ171" t="s">
        <v>308</v>
      </c>
      <c r="BK171" t="s">
        <v>314</v>
      </c>
      <c r="BL171" s="10">
        <v>44482</v>
      </c>
      <c r="BM171" s="10">
        <v>44482</v>
      </c>
      <c r="BN171" t="s">
        <v>315</v>
      </c>
    </row>
    <row r="172" spans="1:66" x14ac:dyDescent="0.25">
      <c r="A172">
        <v>2021</v>
      </c>
      <c r="B172" s="21" t="s">
        <v>585</v>
      </c>
      <c r="C172" s="21" t="s">
        <v>841</v>
      </c>
      <c r="D172" t="s">
        <v>149</v>
      </c>
      <c r="E172" t="s">
        <v>154</v>
      </c>
      <c r="F172" t="s">
        <v>156</v>
      </c>
      <c r="G172" t="s">
        <v>1334</v>
      </c>
      <c r="H172" t="s">
        <v>1167</v>
      </c>
      <c r="I172" s="4" t="s">
        <v>1340</v>
      </c>
      <c r="J172" t="s">
        <v>1320</v>
      </c>
      <c r="K172">
        <v>2011</v>
      </c>
      <c r="L172" t="s">
        <v>292</v>
      </c>
      <c r="M172" t="s">
        <v>292</v>
      </c>
      <c r="N172" t="s">
        <v>292</v>
      </c>
      <c r="O172" t="s">
        <v>1321</v>
      </c>
      <c r="P172" t="s">
        <v>1322</v>
      </c>
      <c r="Q172" t="s">
        <v>164</v>
      </c>
      <c r="R172" t="s">
        <v>1323</v>
      </c>
      <c r="S172">
        <v>112</v>
      </c>
      <c r="U172" t="s">
        <v>189</v>
      </c>
      <c r="V172" t="s">
        <v>1324</v>
      </c>
      <c r="W172" s="6">
        <v>1</v>
      </c>
      <c r="X172" s="6" t="s">
        <v>244</v>
      </c>
      <c r="Y172" s="6">
        <v>1</v>
      </c>
      <c r="Z172" s="6" t="s">
        <v>244</v>
      </c>
      <c r="AA172" s="6">
        <v>1</v>
      </c>
      <c r="AB172" t="s">
        <v>244</v>
      </c>
      <c r="AC172">
        <v>20070</v>
      </c>
      <c r="AH172" t="s">
        <v>299</v>
      </c>
      <c r="AI172" t="s">
        <v>300</v>
      </c>
      <c r="AJ172" t="s">
        <v>1334</v>
      </c>
      <c r="AK172" s="7">
        <v>44479</v>
      </c>
      <c r="AL172" s="7">
        <v>44474</v>
      </c>
      <c r="AN172">
        <v>172427.5815</v>
      </c>
      <c r="AO172">
        <v>200015.99</v>
      </c>
      <c r="AR172" t="s">
        <v>304</v>
      </c>
      <c r="AS172" t="s">
        <v>292</v>
      </c>
      <c r="AT172" t="s">
        <v>305</v>
      </c>
      <c r="AW172" s="7">
        <v>44431</v>
      </c>
      <c r="AY172" s="8" t="str">
        <f>HYPERLINK("http://transparencia.ags.gob.mx/SOPMA/2021/Arrendamientos/CSOP-109-2021.pdf")</f>
        <v>http://transparencia.ags.gob.mx/SOPMA/2021/Arrendamientos/CSOP-109-2021.pdf</v>
      </c>
      <c r="AZ172" t="s">
        <v>308</v>
      </c>
      <c r="BA172" t="s">
        <v>332</v>
      </c>
      <c r="BB172" t="s">
        <v>1175</v>
      </c>
      <c r="BC172">
        <v>2011</v>
      </c>
      <c r="BD172" t="s">
        <v>255</v>
      </c>
      <c r="BE172">
        <v>2011</v>
      </c>
      <c r="BF172" t="s">
        <v>311</v>
      </c>
      <c r="BG172" t="s">
        <v>308</v>
      </c>
      <c r="BH172" t="s">
        <v>308</v>
      </c>
      <c r="BI172" t="s">
        <v>308</v>
      </c>
      <c r="BJ172" t="s">
        <v>308</v>
      </c>
      <c r="BK172" t="s">
        <v>314</v>
      </c>
      <c r="BL172" s="10">
        <v>44482</v>
      </c>
      <c r="BM172" s="10">
        <v>44482</v>
      </c>
      <c r="BN172" t="s">
        <v>315</v>
      </c>
    </row>
    <row r="173" spans="1:66" x14ac:dyDescent="0.25">
      <c r="A173">
        <v>2021</v>
      </c>
      <c r="B173" s="21" t="s">
        <v>585</v>
      </c>
      <c r="C173" s="21" t="s">
        <v>841</v>
      </c>
      <c r="D173" t="s">
        <v>149</v>
      </c>
      <c r="E173" t="s">
        <v>154</v>
      </c>
      <c r="F173" t="s">
        <v>156</v>
      </c>
      <c r="G173" t="s">
        <v>1335</v>
      </c>
      <c r="H173" t="s">
        <v>1167</v>
      </c>
      <c r="I173" s="4" t="s">
        <v>1340</v>
      </c>
      <c r="J173" t="s">
        <v>1320</v>
      </c>
      <c r="K173">
        <v>2011</v>
      </c>
      <c r="L173" t="s">
        <v>292</v>
      </c>
      <c r="M173" t="s">
        <v>292</v>
      </c>
      <c r="N173" t="s">
        <v>292</v>
      </c>
      <c r="O173" t="s">
        <v>1321</v>
      </c>
      <c r="P173" t="s">
        <v>1322</v>
      </c>
      <c r="Q173" t="s">
        <v>164</v>
      </c>
      <c r="R173" t="s">
        <v>1323</v>
      </c>
      <c r="S173">
        <v>112</v>
      </c>
      <c r="U173" t="s">
        <v>189</v>
      </c>
      <c r="V173" t="s">
        <v>1324</v>
      </c>
      <c r="W173" s="6">
        <v>1</v>
      </c>
      <c r="X173" s="6" t="s">
        <v>244</v>
      </c>
      <c r="Y173" s="6">
        <v>1</v>
      </c>
      <c r="Z173" s="6" t="s">
        <v>244</v>
      </c>
      <c r="AA173" s="6">
        <v>1</v>
      </c>
      <c r="AB173" t="s">
        <v>244</v>
      </c>
      <c r="AC173">
        <v>20070</v>
      </c>
      <c r="AH173" t="s">
        <v>299</v>
      </c>
      <c r="AI173" t="s">
        <v>300</v>
      </c>
      <c r="AJ173" t="s">
        <v>1335</v>
      </c>
      <c r="AK173" s="7">
        <v>44480</v>
      </c>
      <c r="AL173" s="7">
        <v>44474</v>
      </c>
      <c r="AN173">
        <v>172427.5815</v>
      </c>
      <c r="AO173">
        <v>200015.99</v>
      </c>
      <c r="AR173" t="s">
        <v>304</v>
      </c>
      <c r="AS173" t="s">
        <v>292</v>
      </c>
      <c r="AT173" t="s">
        <v>305</v>
      </c>
      <c r="AW173" s="7">
        <v>44431</v>
      </c>
      <c r="AY173" s="8" t="str">
        <f>HYPERLINK("http://transparencia.ags.gob.mx/SOPMA/2021/Arrendamientos/CSOP-110-2021.pdf")</f>
        <v>http://transparencia.ags.gob.mx/SOPMA/2021/Arrendamientos/CSOP-110-2021.pdf</v>
      </c>
      <c r="AZ173" t="s">
        <v>308</v>
      </c>
      <c r="BA173" t="s">
        <v>332</v>
      </c>
      <c r="BB173" t="s">
        <v>1175</v>
      </c>
      <c r="BC173">
        <v>2011</v>
      </c>
      <c r="BD173" t="s">
        <v>255</v>
      </c>
      <c r="BE173">
        <v>2011</v>
      </c>
      <c r="BF173" t="s">
        <v>311</v>
      </c>
      <c r="BG173" t="s">
        <v>308</v>
      </c>
      <c r="BH173" t="s">
        <v>308</v>
      </c>
      <c r="BI173" t="s">
        <v>308</v>
      </c>
      <c r="BJ173" t="s">
        <v>308</v>
      </c>
      <c r="BK173" t="s">
        <v>314</v>
      </c>
      <c r="BL173" s="10">
        <v>44482</v>
      </c>
      <c r="BM173" s="10">
        <v>44482</v>
      </c>
      <c r="BN173" t="s">
        <v>315</v>
      </c>
    </row>
    <row r="174" spans="1:66" x14ac:dyDescent="0.25">
      <c r="A174">
        <v>2021</v>
      </c>
      <c r="B174" s="21" t="s">
        <v>585</v>
      </c>
      <c r="C174" s="21" t="s">
        <v>841</v>
      </c>
      <c r="D174" t="s">
        <v>149</v>
      </c>
      <c r="E174" t="s">
        <v>154</v>
      </c>
      <c r="F174" t="s">
        <v>156</v>
      </c>
      <c r="G174" t="s">
        <v>1336</v>
      </c>
      <c r="H174" t="s">
        <v>1167</v>
      </c>
      <c r="I174" s="4" t="s">
        <v>1340</v>
      </c>
      <c r="J174" t="s">
        <v>1320</v>
      </c>
      <c r="K174">
        <v>2011</v>
      </c>
      <c r="L174" t="s">
        <v>292</v>
      </c>
      <c r="M174" t="s">
        <v>292</v>
      </c>
      <c r="N174" t="s">
        <v>292</v>
      </c>
      <c r="O174" t="s">
        <v>1321</v>
      </c>
      <c r="P174" t="s">
        <v>1322</v>
      </c>
      <c r="Q174" t="s">
        <v>164</v>
      </c>
      <c r="R174" t="s">
        <v>1323</v>
      </c>
      <c r="S174">
        <v>112</v>
      </c>
      <c r="U174" t="s">
        <v>189</v>
      </c>
      <c r="V174" t="s">
        <v>1324</v>
      </c>
      <c r="W174" s="6">
        <v>1</v>
      </c>
      <c r="X174" s="6" t="s">
        <v>244</v>
      </c>
      <c r="Y174" s="6">
        <v>1</v>
      </c>
      <c r="Z174" s="6" t="s">
        <v>244</v>
      </c>
      <c r="AA174" s="6">
        <v>1</v>
      </c>
      <c r="AB174" t="s">
        <v>244</v>
      </c>
      <c r="AC174">
        <v>20070</v>
      </c>
      <c r="AH174" t="s">
        <v>299</v>
      </c>
      <c r="AI174" t="s">
        <v>300</v>
      </c>
      <c r="AJ174" t="s">
        <v>1336</v>
      </c>
      <c r="AK174" s="7">
        <v>44481</v>
      </c>
      <c r="AL174" s="7">
        <v>44474</v>
      </c>
      <c r="AN174">
        <v>172427.5815</v>
      </c>
      <c r="AO174">
        <v>200015.99</v>
      </c>
      <c r="AR174" t="s">
        <v>304</v>
      </c>
      <c r="AS174" t="s">
        <v>292</v>
      </c>
      <c r="AT174" t="s">
        <v>305</v>
      </c>
      <c r="AW174" s="7">
        <v>44431</v>
      </c>
      <c r="AY174" s="8" t="str">
        <f>HYPERLINK("http://transparencia.ags.gob.mx/SOPMA/2021/Arrendamientos/CSOP-111-2021.pdf")</f>
        <v>http://transparencia.ags.gob.mx/SOPMA/2021/Arrendamientos/CSOP-111-2021.pdf</v>
      </c>
      <c r="AZ174" t="s">
        <v>308</v>
      </c>
      <c r="BA174" t="s">
        <v>332</v>
      </c>
      <c r="BB174" t="s">
        <v>1175</v>
      </c>
      <c r="BC174">
        <v>2011</v>
      </c>
      <c r="BD174" t="s">
        <v>255</v>
      </c>
      <c r="BE174">
        <v>2011</v>
      </c>
      <c r="BF174" t="s">
        <v>311</v>
      </c>
      <c r="BG174" t="s">
        <v>308</v>
      </c>
      <c r="BH174" t="s">
        <v>308</v>
      </c>
      <c r="BI174" t="s">
        <v>308</v>
      </c>
      <c r="BJ174" t="s">
        <v>308</v>
      </c>
      <c r="BK174" t="s">
        <v>314</v>
      </c>
      <c r="BL174" s="10">
        <v>44482</v>
      </c>
      <c r="BM174" s="10">
        <v>44482</v>
      </c>
      <c r="BN174" t="s">
        <v>315</v>
      </c>
    </row>
    <row r="175" spans="1:66" x14ac:dyDescent="0.25">
      <c r="A175">
        <v>2021</v>
      </c>
      <c r="B175" s="21" t="s">
        <v>585</v>
      </c>
      <c r="C175" s="21" t="s">
        <v>841</v>
      </c>
      <c r="D175" t="s">
        <v>149</v>
      </c>
      <c r="E175" t="s">
        <v>154</v>
      </c>
      <c r="F175" t="s">
        <v>156</v>
      </c>
      <c r="G175" t="s">
        <v>1337</v>
      </c>
      <c r="H175" t="s">
        <v>1167</v>
      </c>
      <c r="I175" s="4" t="s">
        <v>1340</v>
      </c>
      <c r="J175" t="s">
        <v>1320</v>
      </c>
      <c r="K175">
        <v>2011</v>
      </c>
      <c r="L175" t="s">
        <v>292</v>
      </c>
      <c r="M175" t="s">
        <v>292</v>
      </c>
      <c r="N175" t="s">
        <v>292</v>
      </c>
      <c r="O175" t="s">
        <v>1321</v>
      </c>
      <c r="P175" t="s">
        <v>1322</v>
      </c>
      <c r="Q175" t="s">
        <v>164</v>
      </c>
      <c r="R175" t="s">
        <v>1323</v>
      </c>
      <c r="S175">
        <v>112</v>
      </c>
      <c r="U175" t="s">
        <v>189</v>
      </c>
      <c r="V175" t="s">
        <v>1324</v>
      </c>
      <c r="W175" s="6">
        <v>1</v>
      </c>
      <c r="X175" s="6" t="s">
        <v>244</v>
      </c>
      <c r="Y175" s="6">
        <v>1</v>
      </c>
      <c r="Z175" s="6" t="s">
        <v>244</v>
      </c>
      <c r="AA175" s="6">
        <v>1</v>
      </c>
      <c r="AB175" t="s">
        <v>244</v>
      </c>
      <c r="AC175">
        <v>20070</v>
      </c>
      <c r="AH175" t="s">
        <v>299</v>
      </c>
      <c r="AI175" t="s">
        <v>300</v>
      </c>
      <c r="AJ175" t="s">
        <v>1337</v>
      </c>
      <c r="AK175" s="7">
        <v>44482</v>
      </c>
      <c r="AL175" s="7">
        <v>44474</v>
      </c>
      <c r="AN175">
        <v>172427.5815</v>
      </c>
      <c r="AO175">
        <v>200015.99</v>
      </c>
      <c r="AR175" t="s">
        <v>304</v>
      </c>
      <c r="AS175" t="s">
        <v>292</v>
      </c>
      <c r="AT175" t="s">
        <v>305</v>
      </c>
      <c r="AW175" s="7">
        <v>44431</v>
      </c>
      <c r="AY175" s="8" t="str">
        <f>HYPERLINK("http://transparencia.ags.gob.mx/SOPMA/2021/Arrendamientos/CSOP-112-2021.pdf")</f>
        <v>http://transparencia.ags.gob.mx/SOPMA/2021/Arrendamientos/CSOP-112-2021.pdf</v>
      </c>
      <c r="AZ175" t="s">
        <v>308</v>
      </c>
      <c r="BA175" t="s">
        <v>332</v>
      </c>
      <c r="BB175" t="s">
        <v>1175</v>
      </c>
      <c r="BC175">
        <v>2011</v>
      </c>
      <c r="BD175" t="s">
        <v>255</v>
      </c>
      <c r="BE175">
        <v>2011</v>
      </c>
      <c r="BF175" t="s">
        <v>311</v>
      </c>
      <c r="BG175" t="s">
        <v>308</v>
      </c>
      <c r="BH175" t="s">
        <v>308</v>
      </c>
      <c r="BI175" t="s">
        <v>308</v>
      </c>
      <c r="BJ175" t="s">
        <v>308</v>
      </c>
      <c r="BK175" t="s">
        <v>314</v>
      </c>
      <c r="BL175" s="10">
        <v>44482</v>
      </c>
      <c r="BM175" s="10">
        <v>44482</v>
      </c>
      <c r="BN175" t="s">
        <v>315</v>
      </c>
    </row>
    <row r="176" spans="1:66" x14ac:dyDescent="0.25">
      <c r="A176">
        <v>2021</v>
      </c>
      <c r="B176" s="21" t="s">
        <v>585</v>
      </c>
      <c r="C176" s="21" t="s">
        <v>841</v>
      </c>
      <c r="D176" t="s">
        <v>149</v>
      </c>
      <c r="E176" t="s">
        <v>154</v>
      </c>
      <c r="F176" t="s">
        <v>156</v>
      </c>
      <c r="G176" t="s">
        <v>1338</v>
      </c>
      <c r="H176" t="s">
        <v>1339</v>
      </c>
      <c r="I176" s="4" t="s">
        <v>1340</v>
      </c>
      <c r="J176" t="s">
        <v>1320</v>
      </c>
      <c r="K176">
        <v>2011</v>
      </c>
      <c r="L176" t="s">
        <v>292</v>
      </c>
      <c r="M176" t="s">
        <v>292</v>
      </c>
      <c r="N176" t="s">
        <v>292</v>
      </c>
      <c r="O176" t="s">
        <v>1321</v>
      </c>
      <c r="P176" t="s">
        <v>1322</v>
      </c>
      <c r="Q176" t="s">
        <v>164</v>
      </c>
      <c r="R176" t="s">
        <v>1323</v>
      </c>
      <c r="S176">
        <v>112</v>
      </c>
      <c r="U176" t="s">
        <v>189</v>
      </c>
      <c r="V176" t="s">
        <v>1324</v>
      </c>
      <c r="W176" s="6">
        <v>1</v>
      </c>
      <c r="X176" s="6" t="s">
        <v>244</v>
      </c>
      <c r="Y176" s="6">
        <v>1</v>
      </c>
      <c r="Z176" s="6" t="s">
        <v>244</v>
      </c>
      <c r="AA176" s="6">
        <v>1</v>
      </c>
      <c r="AB176" t="s">
        <v>244</v>
      </c>
      <c r="AC176">
        <v>20070</v>
      </c>
      <c r="AH176" t="s">
        <v>299</v>
      </c>
      <c r="AI176" t="s">
        <v>300</v>
      </c>
      <c r="AJ176" t="s">
        <v>1338</v>
      </c>
      <c r="AK176" s="7">
        <v>44483</v>
      </c>
      <c r="AL176" s="7">
        <v>44474</v>
      </c>
      <c r="AN176">
        <v>172427.5815</v>
      </c>
      <c r="AO176">
        <v>200015.99</v>
      </c>
      <c r="AR176" t="s">
        <v>304</v>
      </c>
      <c r="AS176" t="s">
        <v>292</v>
      </c>
      <c r="AT176" t="s">
        <v>305</v>
      </c>
      <c r="AW176" s="7">
        <v>44431</v>
      </c>
      <c r="AY176" s="8" t="str">
        <f>HYPERLINK("http://transparencia.ags.gob.mx/SOPMA/2021/Arrendamientos/CSOP-113-2021.pdf")</f>
        <v>http://transparencia.ags.gob.mx/SOPMA/2021/Arrendamientos/CSOP-113-2021.pdf</v>
      </c>
      <c r="AZ176" t="s">
        <v>308</v>
      </c>
      <c r="BA176" t="s">
        <v>332</v>
      </c>
      <c r="BB176" t="s">
        <v>1175</v>
      </c>
      <c r="BC176">
        <v>2011</v>
      </c>
      <c r="BD176" t="s">
        <v>255</v>
      </c>
      <c r="BE176">
        <v>2011</v>
      </c>
      <c r="BF176" t="s">
        <v>311</v>
      </c>
      <c r="BG176" t="s">
        <v>308</v>
      </c>
      <c r="BH176" t="s">
        <v>308</v>
      </c>
      <c r="BI176" t="s">
        <v>308</v>
      </c>
      <c r="BJ176" t="s">
        <v>308</v>
      </c>
      <c r="BK176" t="s">
        <v>314</v>
      </c>
      <c r="BL176" s="10">
        <v>44482</v>
      </c>
      <c r="BM176" s="10">
        <v>44482</v>
      </c>
      <c r="BN176" t="s">
        <v>315</v>
      </c>
    </row>
    <row r="177" spans="1:66" x14ac:dyDescent="0.25">
      <c r="A177" s="11">
        <v>2021</v>
      </c>
      <c r="B177" s="7">
        <v>44378</v>
      </c>
      <c r="C177" s="7">
        <v>44469</v>
      </c>
      <c r="D177" s="11" t="s">
        <v>149</v>
      </c>
      <c r="E177" s="11" t="s">
        <v>153</v>
      </c>
      <c r="F177" s="11" t="s">
        <v>156</v>
      </c>
      <c r="G177" s="11" t="s">
        <v>1346</v>
      </c>
      <c r="H177" s="11" t="s">
        <v>1347</v>
      </c>
      <c r="I177" s="4" t="s">
        <v>1348</v>
      </c>
      <c r="J177" s="11" t="s">
        <v>1349</v>
      </c>
      <c r="K177" s="11">
        <v>1</v>
      </c>
      <c r="L177" s="11" t="s">
        <v>1350</v>
      </c>
      <c r="M177" s="11" t="s">
        <v>1350</v>
      </c>
      <c r="N177" s="11" t="s">
        <v>1350</v>
      </c>
      <c r="O177" s="11" t="s">
        <v>1351</v>
      </c>
      <c r="P177" s="11" t="s">
        <v>1352</v>
      </c>
      <c r="Q177" s="11" t="s">
        <v>183</v>
      </c>
      <c r="R177" s="11" t="s">
        <v>1353</v>
      </c>
      <c r="S177" s="11">
        <v>901</v>
      </c>
      <c r="T177" s="11">
        <v>303</v>
      </c>
      <c r="U177" s="11" t="s">
        <v>189</v>
      </c>
      <c r="V177" s="11" t="s">
        <v>1354</v>
      </c>
      <c r="W177" s="11">
        <v>1</v>
      </c>
      <c r="X177" s="11" t="s">
        <v>244</v>
      </c>
      <c r="Y177" s="11">
        <v>1</v>
      </c>
      <c r="Z177" s="11" t="s">
        <v>244</v>
      </c>
      <c r="AA177" s="11">
        <v>1</v>
      </c>
      <c r="AB177" s="11" t="s">
        <v>244</v>
      </c>
      <c r="AC177" s="11">
        <v>20268</v>
      </c>
      <c r="AD177" s="11" t="s">
        <v>1355</v>
      </c>
      <c r="AE177" s="11" t="s">
        <v>1355</v>
      </c>
      <c r="AF177" s="11" t="s">
        <v>1355</v>
      </c>
      <c r="AG177" s="11" t="s">
        <v>1355</v>
      </c>
      <c r="AH177" s="11" t="s">
        <v>1356</v>
      </c>
      <c r="AI177" s="11" t="s">
        <v>1356</v>
      </c>
      <c r="AJ177" s="11" t="s">
        <v>1357</v>
      </c>
      <c r="AK177" s="15">
        <v>44403</v>
      </c>
      <c r="AL177" s="15">
        <v>44403</v>
      </c>
      <c r="AM177" s="15">
        <v>44483</v>
      </c>
      <c r="AN177" s="11">
        <v>5732757.7599999998</v>
      </c>
      <c r="AO177" s="11">
        <v>6649999.0099999998</v>
      </c>
      <c r="AP177" s="11" t="s">
        <v>1350</v>
      </c>
      <c r="AQ177" s="11" t="s">
        <v>1350</v>
      </c>
      <c r="AR177" s="11" t="s">
        <v>156</v>
      </c>
      <c r="AS177" s="11">
        <v>1</v>
      </c>
      <c r="AT177" s="11" t="s">
        <v>1358</v>
      </c>
      <c r="AU177" s="11" t="s">
        <v>1359</v>
      </c>
      <c r="AV177" s="11">
        <v>664999.90100000007</v>
      </c>
      <c r="AW177" s="15">
        <v>44414</v>
      </c>
      <c r="AX177" s="15">
        <v>44419</v>
      </c>
      <c r="AY177" s="4" t="s">
        <v>1360</v>
      </c>
      <c r="AZ177" s="16" t="s">
        <v>1361</v>
      </c>
      <c r="BA177" s="11" t="s">
        <v>1362</v>
      </c>
      <c r="BB177" s="11" t="s">
        <v>1362</v>
      </c>
      <c r="BC177" s="11">
        <v>1</v>
      </c>
      <c r="BD177" s="11" t="s">
        <v>255</v>
      </c>
      <c r="BE177" s="11">
        <v>1</v>
      </c>
      <c r="BF177" s="11" t="s">
        <v>1363</v>
      </c>
      <c r="BG177" s="4" t="s">
        <v>1364</v>
      </c>
      <c r="BH177" s="4" t="s">
        <v>1364</v>
      </c>
      <c r="BI177" s="4" t="s">
        <v>1364</v>
      </c>
      <c r="BJ177" s="4" t="s">
        <v>1364</v>
      </c>
      <c r="BK177" s="11" t="s">
        <v>1356</v>
      </c>
      <c r="BL177" s="15">
        <v>44469</v>
      </c>
      <c r="BM177" s="15">
        <v>44469</v>
      </c>
      <c r="BN177" s="11"/>
    </row>
    <row r="178" spans="1:66" x14ac:dyDescent="0.25">
      <c r="A178" s="11">
        <v>2021</v>
      </c>
      <c r="B178" s="7">
        <v>44378</v>
      </c>
      <c r="C178" s="7">
        <v>44469</v>
      </c>
      <c r="D178" s="11" t="s">
        <v>149</v>
      </c>
      <c r="E178" s="11" t="s">
        <v>153</v>
      </c>
      <c r="F178" s="11" t="s">
        <v>156</v>
      </c>
      <c r="G178" s="11" t="s">
        <v>1365</v>
      </c>
      <c r="H178" s="11" t="s">
        <v>1366</v>
      </c>
      <c r="I178" s="4" t="s">
        <v>1367</v>
      </c>
      <c r="J178" s="11" t="s">
        <v>1368</v>
      </c>
      <c r="K178" s="11">
        <v>2</v>
      </c>
      <c r="L178" s="11" t="s">
        <v>1350</v>
      </c>
      <c r="M178" s="11" t="s">
        <v>1350</v>
      </c>
      <c r="N178" s="11" t="s">
        <v>1350</v>
      </c>
      <c r="O178" s="17" t="s">
        <v>1369</v>
      </c>
      <c r="P178" s="17" t="s">
        <v>1370</v>
      </c>
      <c r="Q178" s="17" t="s">
        <v>183</v>
      </c>
      <c r="R178" s="17" t="s">
        <v>1371</v>
      </c>
      <c r="S178" s="11">
        <v>495</v>
      </c>
      <c r="T178" s="11">
        <v>303</v>
      </c>
      <c r="U178" s="11" t="s">
        <v>189</v>
      </c>
      <c r="V178" s="11" t="s">
        <v>1372</v>
      </c>
      <c r="W178" s="11">
        <v>2</v>
      </c>
      <c r="X178" s="11" t="s">
        <v>1373</v>
      </c>
      <c r="Y178" s="11">
        <v>2</v>
      </c>
      <c r="Z178" s="11" t="s">
        <v>1373</v>
      </c>
      <c r="AA178" s="11">
        <v>2</v>
      </c>
      <c r="AB178" s="11" t="s">
        <v>252</v>
      </c>
      <c r="AC178" s="11">
        <v>5349</v>
      </c>
      <c r="AD178" s="11" t="s">
        <v>1355</v>
      </c>
      <c r="AE178" s="11" t="s">
        <v>1355</v>
      </c>
      <c r="AF178" s="11" t="s">
        <v>1355</v>
      </c>
      <c r="AG178" s="11" t="s">
        <v>1355</v>
      </c>
      <c r="AH178" s="11" t="s">
        <v>1374</v>
      </c>
      <c r="AI178" s="11" t="s">
        <v>1374</v>
      </c>
      <c r="AJ178" s="11" t="s">
        <v>1375</v>
      </c>
      <c r="AK178" s="15">
        <v>44419</v>
      </c>
      <c r="AL178" s="15">
        <v>44419</v>
      </c>
      <c r="AM178" s="15">
        <v>44480</v>
      </c>
      <c r="AN178" s="18">
        <v>2500000</v>
      </c>
      <c r="AO178" s="18">
        <v>2900000</v>
      </c>
      <c r="AP178" s="11" t="s">
        <v>1350</v>
      </c>
      <c r="AQ178" s="11" t="s">
        <v>1350</v>
      </c>
      <c r="AR178" s="11" t="s">
        <v>156</v>
      </c>
      <c r="AS178" s="11">
        <v>1</v>
      </c>
      <c r="AT178" s="11" t="s">
        <v>1358</v>
      </c>
      <c r="AU178" s="11" t="s">
        <v>1376</v>
      </c>
      <c r="AV178" s="11">
        <v>290000</v>
      </c>
      <c r="AW178" s="15">
        <v>44419</v>
      </c>
      <c r="AX178" s="15">
        <v>44480</v>
      </c>
      <c r="AY178" s="4" t="s">
        <v>1377</v>
      </c>
      <c r="AZ178" s="16" t="s">
        <v>1361</v>
      </c>
      <c r="BA178" s="11" t="s">
        <v>1362</v>
      </c>
      <c r="BB178" s="11" t="s">
        <v>1362</v>
      </c>
      <c r="BC178" s="11">
        <v>1</v>
      </c>
      <c r="BD178" s="17" t="s">
        <v>255</v>
      </c>
      <c r="BE178" s="11">
        <v>1</v>
      </c>
      <c r="BF178" s="11" t="s">
        <v>1363</v>
      </c>
      <c r="BG178" s="4" t="s">
        <v>1364</v>
      </c>
      <c r="BH178" s="4" t="s">
        <v>1364</v>
      </c>
      <c r="BI178" s="4" t="s">
        <v>1364</v>
      </c>
      <c r="BJ178" s="4" t="s">
        <v>1364</v>
      </c>
      <c r="BK178" s="17" t="s">
        <v>1374</v>
      </c>
      <c r="BL178" s="15">
        <v>44469</v>
      </c>
      <c r="BM178" s="15">
        <v>44469</v>
      </c>
      <c r="BN178" s="11"/>
    </row>
  </sheetData>
  <mergeCells count="7">
    <mergeCell ref="A6:BN6"/>
    <mergeCell ref="A2:C2"/>
    <mergeCell ref="D2:F2"/>
    <mergeCell ref="G2:I2"/>
    <mergeCell ref="A3:C3"/>
    <mergeCell ref="D3:F3"/>
    <mergeCell ref="G3:I3"/>
  </mergeCells>
  <dataValidations count="7">
    <dataValidation type="list" allowBlank="1" showErrorMessage="1" sqref="BD177:BD178">
      <formula1>Hidden_755</formula1>
    </dataValidation>
    <dataValidation type="list" allowBlank="1" showErrorMessage="1" sqref="AB177:AB178">
      <formula1>Hidden_627</formula1>
    </dataValidation>
    <dataValidation type="list" allowBlank="1" showErrorMessage="1" sqref="U177:U178">
      <formula1>Hidden_520</formula1>
    </dataValidation>
    <dataValidation type="list" allowBlank="1" showErrorMessage="1" sqref="Q178">
      <formula1>Hidden_416</formula1>
    </dataValidation>
    <dataValidation type="list" allowBlank="1" showErrorMessage="1" sqref="F177:F178">
      <formula1>Hidden_35</formula1>
    </dataValidation>
    <dataValidation type="list" allowBlank="1" showErrorMessage="1" sqref="E177:E178">
      <formula1>Hidden_24</formula1>
    </dataValidation>
    <dataValidation type="list" allowBlank="1" showErrorMessage="1" sqref="D177:D178">
      <formula1>Hidden_13</formula1>
    </dataValidation>
  </dataValidations>
  <hyperlinks>
    <hyperlink ref="I8" r:id="rId1" tooltip="Convocatoria"/>
    <hyperlink ref="AY8" r:id="rId2" tooltip="Contrato"/>
    <hyperlink ref="BG8" r:id="rId3" tooltip="Avances Fisicos"/>
    <hyperlink ref="BH8" r:id="rId4" tooltip="Avances Financieros"/>
    <hyperlink ref="BI8" r:id="rId5" tooltip="Acta Entrega - Recepcion Fisica"/>
    <hyperlink ref="BJ8" r:id="rId6" tooltip="Acta Entrega - Recepcion Financiera"/>
    <hyperlink ref="I9" r:id="rId7" tooltip="Convocatoria"/>
    <hyperlink ref="AY9" r:id="rId8" tooltip="Contrato"/>
    <hyperlink ref="BG9" r:id="rId9" tooltip="Avances Fisicos"/>
    <hyperlink ref="BH9" r:id="rId10" tooltip="Avances Financieros"/>
    <hyperlink ref="BI9" r:id="rId11" tooltip="Acta Entrega - Recepcion Fisica"/>
    <hyperlink ref="BJ9" r:id="rId12" tooltip="Acta Entrega - Recepcion Financiera"/>
    <hyperlink ref="I10" r:id="rId13" tooltip="Convocatoria"/>
    <hyperlink ref="AY10" r:id="rId14" tooltip="Contrato"/>
    <hyperlink ref="BG10" r:id="rId15" tooltip="Avances Fisicos"/>
    <hyperlink ref="BH10" r:id="rId16" tooltip="Avances Financieros"/>
    <hyperlink ref="BI10" r:id="rId17" tooltip="Acta Entrega - Recepcion Fisica"/>
    <hyperlink ref="BJ10" r:id="rId18" tooltip="Acta Entrega - Recepcion Financiera"/>
    <hyperlink ref="AY11" r:id="rId19" tooltip="Contrato"/>
    <hyperlink ref="BG11" r:id="rId20" tooltip="Avances Fisicos"/>
    <hyperlink ref="BH11" r:id="rId21" tooltip="Avances Financieros"/>
    <hyperlink ref="BI11" r:id="rId22" tooltip="Acta Entrega - Recepcion Fisica"/>
    <hyperlink ref="BJ11" r:id="rId23" tooltip="Acta Entrega - Recepcion Financiera"/>
    <hyperlink ref="AY12" r:id="rId24" tooltip="Contrato"/>
    <hyperlink ref="BG12" r:id="rId25" tooltip="Avances Fisicos"/>
    <hyperlink ref="BH12" r:id="rId26" tooltip="Avances Financieros"/>
    <hyperlink ref="BI12" r:id="rId27" tooltip="Acta Entrega - Recepcion Fisica"/>
    <hyperlink ref="BJ12" r:id="rId28" tooltip="Acta Entrega - Recepcion Financiera"/>
    <hyperlink ref="AY13" r:id="rId29" tooltip="Contrato"/>
    <hyperlink ref="BG13" r:id="rId30" tooltip="Avances Fisicos"/>
    <hyperlink ref="BH13" r:id="rId31" tooltip="Avances Financieros"/>
    <hyperlink ref="BI13" r:id="rId32" tooltip="Acta Entrega - Recepcion Fisica"/>
    <hyperlink ref="BJ13" r:id="rId33" tooltip="Acta Entrega - Recepcion Financiera"/>
    <hyperlink ref="AY14" r:id="rId34" tooltip="Contrato"/>
    <hyperlink ref="BG14" r:id="rId35" tooltip="Avances Fisicos"/>
    <hyperlink ref="BH14" r:id="rId36" tooltip="Avances Financieros"/>
    <hyperlink ref="BI14" r:id="rId37" tooltip="Acta Entrega - Recepcion Fisica"/>
    <hyperlink ref="BJ14" r:id="rId38" tooltip="Acta Entrega - Recepcion Financiera"/>
    <hyperlink ref="AY15" r:id="rId39" tooltip="Contrato"/>
    <hyperlink ref="BG15" r:id="rId40" tooltip="Avances Fisicos"/>
    <hyperlink ref="BH15" r:id="rId41" tooltip="Avances Financieros"/>
    <hyperlink ref="BI15" r:id="rId42" tooltip="Acta Entrega - Recepcion Fisica"/>
    <hyperlink ref="BJ15" r:id="rId43" tooltip="Acta Entrega - Recepcion Financiera"/>
    <hyperlink ref="AY16" r:id="rId44" tooltip="Contrato"/>
    <hyperlink ref="BG16" r:id="rId45" tooltip="Avances Fisicos"/>
    <hyperlink ref="BH16" r:id="rId46" tooltip="Avances Financieros"/>
    <hyperlink ref="BI16" r:id="rId47" tooltip="Acta Entrega - Recepcion Fisica"/>
    <hyperlink ref="BJ16" r:id="rId48" tooltip="Acta Entrega - Recepcion Financiera"/>
    <hyperlink ref="AY17" r:id="rId49" tooltip="Contrato"/>
    <hyperlink ref="BG17" r:id="rId50" tooltip="Avances Fisicos"/>
    <hyperlink ref="BH17" r:id="rId51" tooltip="Avances Financieros"/>
    <hyperlink ref="BI17" r:id="rId52" tooltip="Acta Entrega - Recepcion Fisica"/>
    <hyperlink ref="BJ17" r:id="rId53" tooltip="Acta Entrega - Recepcion Financiera"/>
    <hyperlink ref="AY18" r:id="rId54" tooltip="Contrato"/>
    <hyperlink ref="BG18" r:id="rId55" tooltip="Avances Fisicos"/>
    <hyperlink ref="BH18" r:id="rId56" tooltip="Avances Financieros"/>
    <hyperlink ref="BI18" r:id="rId57" tooltip="Acta Entrega - Recepcion Fisica"/>
    <hyperlink ref="BJ18" r:id="rId58" tooltip="Acta Entrega - Recepcion Financiera"/>
    <hyperlink ref="AY19" r:id="rId59" tooltip="Contrato"/>
    <hyperlink ref="BG19" r:id="rId60" tooltip="Avances Fisicos"/>
    <hyperlink ref="BH19" r:id="rId61" tooltip="Avances Financieros"/>
    <hyperlink ref="BI19" r:id="rId62" tooltip="Acta Entrega - Recepcion Fisica"/>
    <hyperlink ref="BJ19" r:id="rId63" tooltip="Acta Entrega - Recepcion Financiera"/>
    <hyperlink ref="AY20" r:id="rId64" tooltip="Contrato"/>
    <hyperlink ref="BG20" r:id="rId65" tooltip="Avances Fisicos"/>
    <hyperlink ref="BH20" r:id="rId66" tooltip="Avances Financieros"/>
    <hyperlink ref="BI20" r:id="rId67" tooltip="Acta Entrega - Recepcion Fisica"/>
    <hyperlink ref="BJ20" r:id="rId68" tooltip="Acta Entrega - Recepcion Financiera"/>
    <hyperlink ref="AY21" r:id="rId69" tooltip="Contrato"/>
    <hyperlink ref="BG21" r:id="rId70" tooltip="Avances Fisicos"/>
    <hyperlink ref="BH21" r:id="rId71" tooltip="Avances Financieros"/>
    <hyperlink ref="BI21" r:id="rId72" tooltip="Acta Entrega - Recepcion Fisica"/>
    <hyperlink ref="BJ21" r:id="rId73" tooltip="Acta Entrega - Recepcion Financiera"/>
    <hyperlink ref="AY22" r:id="rId74" tooltip="Contrato"/>
    <hyperlink ref="BG22" r:id="rId75" tooltip="Avances Fisicos"/>
    <hyperlink ref="BH22" r:id="rId76" tooltip="Avances Financieros"/>
    <hyperlink ref="BI22" r:id="rId77" tooltip="Acta Entrega - Recepcion Fisica"/>
    <hyperlink ref="BJ22" r:id="rId78" tooltip="Acta Entrega - Recepcion Financiera"/>
    <hyperlink ref="AY23" r:id="rId79" tooltip="Contrato"/>
    <hyperlink ref="BG23" r:id="rId80" tooltip="Avances Fisicos"/>
    <hyperlink ref="BH23" r:id="rId81" tooltip="Avances Financieros"/>
    <hyperlink ref="BI23" r:id="rId82" tooltip="Acta Entrega - Recepcion Fisica"/>
    <hyperlink ref="BJ23" r:id="rId83" tooltip="Acta Entrega - Recepcion Financiera"/>
    <hyperlink ref="AY24" r:id="rId84" tooltip="Contrato"/>
    <hyperlink ref="BG24" r:id="rId85" tooltip="Avances Fisicos"/>
    <hyperlink ref="BH24" r:id="rId86" tooltip="Avances Financieros"/>
    <hyperlink ref="BI24" r:id="rId87" tooltip="Acta Entrega - Recepcion Fisica"/>
    <hyperlink ref="BJ24" r:id="rId88" tooltip="Acta Entrega - Recepcion Financiera"/>
    <hyperlink ref="AY25" r:id="rId89" tooltip="Contrato"/>
    <hyperlink ref="BG25" r:id="rId90" tooltip="Avances Fisicos"/>
    <hyperlink ref="BH25" r:id="rId91" tooltip="Avances Financieros"/>
    <hyperlink ref="BI25" r:id="rId92" tooltip="Acta Entrega - Recepcion Fisica"/>
    <hyperlink ref="BJ25" r:id="rId93" tooltip="Acta Entrega - Recepcion Financiera"/>
    <hyperlink ref="AY26" r:id="rId94" tooltip="Contrato"/>
    <hyperlink ref="BG26" r:id="rId95" tooltip="Avances Fisicos"/>
    <hyperlink ref="BH26" r:id="rId96" tooltip="Avances Financieros"/>
    <hyperlink ref="BI26" r:id="rId97" tooltip="ActaFallo"/>
    <hyperlink ref="BJ26" r:id="rId98" tooltip="ActaFallo"/>
    <hyperlink ref="AY27" r:id="rId99" tooltip="Contrato"/>
    <hyperlink ref="BG27" r:id="rId100" tooltip="Avances Fisicos"/>
    <hyperlink ref="BH27" r:id="rId101" tooltip="Avances Financieros"/>
    <hyperlink ref="BI27" r:id="rId102" tooltip="Acta Entrega - Recepcion Fisica"/>
    <hyperlink ref="BJ27" r:id="rId103" tooltip="ActaFallo"/>
    <hyperlink ref="AY28" r:id="rId104" tooltip="Contrato"/>
    <hyperlink ref="BG28" r:id="rId105" tooltip="Avances Fisicos"/>
    <hyperlink ref="BH28" r:id="rId106" tooltip="Avances Financieros"/>
    <hyperlink ref="BI28" r:id="rId107" tooltip="ActaFallo"/>
    <hyperlink ref="BJ28" r:id="rId108" tooltip="ActaFallo"/>
    <hyperlink ref="AY29" r:id="rId109" tooltip="Contrato"/>
    <hyperlink ref="BG29" r:id="rId110" tooltip="Avances Fisicos"/>
    <hyperlink ref="BH29" r:id="rId111" tooltip="Avances Financieros"/>
    <hyperlink ref="BI29" r:id="rId112" tooltip="ActaFallo"/>
    <hyperlink ref="BJ29" r:id="rId113" tooltip="ActaFallo"/>
    <hyperlink ref="AY30" r:id="rId114" tooltip="Contrato"/>
    <hyperlink ref="BG30" r:id="rId115" tooltip="Avances Fisicos"/>
    <hyperlink ref="BH30" r:id="rId116" tooltip="Avances Financieros"/>
    <hyperlink ref="BI30" r:id="rId117" tooltip="Acta Entrega - Recepcion Fisica"/>
    <hyperlink ref="BJ30" r:id="rId118" tooltip="ActaFallo"/>
    <hyperlink ref="AY31" r:id="rId119" tooltip="Contrato"/>
    <hyperlink ref="BG31" r:id="rId120" tooltip="Avances Fisicos"/>
    <hyperlink ref="BH31" r:id="rId121" tooltip="Avances Financieros"/>
    <hyperlink ref="BI31" r:id="rId122" tooltip="Acta Entrega - Recepcion Fisica"/>
    <hyperlink ref="BJ31" r:id="rId123" tooltip="ActaFallo"/>
    <hyperlink ref="AY32" r:id="rId124" tooltip="Contrato"/>
    <hyperlink ref="BG32" r:id="rId125" tooltip="Avances Fisicos"/>
    <hyperlink ref="BH32" r:id="rId126" tooltip="Avances Financieros"/>
    <hyperlink ref="BI32" r:id="rId127" tooltip="ActaFallo"/>
    <hyperlink ref="BJ32" r:id="rId128" tooltip="ActaFallo"/>
    <hyperlink ref="AY33" r:id="rId129" tooltip="Contrato"/>
    <hyperlink ref="BG33" r:id="rId130" tooltip="Avances Fisicos"/>
    <hyperlink ref="BH33" r:id="rId131" tooltip="Avances Financieros"/>
    <hyperlink ref="BI33" r:id="rId132" tooltip="Acta Entrega - Recepcion Fisica"/>
    <hyperlink ref="BJ33" r:id="rId133" tooltip="ActaFallo"/>
    <hyperlink ref="AY34" r:id="rId134" tooltip="Contrato"/>
    <hyperlink ref="BG34" r:id="rId135" tooltip="Avances Fisicos"/>
    <hyperlink ref="BH34" r:id="rId136" tooltip="Avances Financieros"/>
    <hyperlink ref="BI34" r:id="rId137" tooltip="ActaFallo"/>
    <hyperlink ref="BJ34" r:id="rId138" tooltip="ActaFallo"/>
    <hyperlink ref="AY35" r:id="rId139" tooltip="Contrato"/>
    <hyperlink ref="BG35" r:id="rId140" tooltip="Avances Fisicos"/>
    <hyperlink ref="BH35" r:id="rId141" tooltip="Avances Financieros"/>
    <hyperlink ref="BI35" r:id="rId142" tooltip="Acta Entrega - Recepcion Fisica"/>
    <hyperlink ref="BJ35" r:id="rId143" tooltip="ActaFallo"/>
    <hyperlink ref="AY36" r:id="rId144" tooltip="Contrato"/>
    <hyperlink ref="BG36" r:id="rId145" tooltip="Avances Fisicos"/>
    <hyperlink ref="BH36" r:id="rId146" tooltip="Avances Financieros"/>
    <hyperlink ref="BI36" r:id="rId147" tooltip="ActaFallo"/>
    <hyperlink ref="BJ36" r:id="rId148" tooltip="ActaFallo"/>
    <hyperlink ref="AY37" r:id="rId149" tooltip="Contrato"/>
    <hyperlink ref="BG37" r:id="rId150" tooltip="Avances Fisicos"/>
    <hyperlink ref="BH37" r:id="rId151" tooltip="Avances Financieros"/>
    <hyperlink ref="BI37" r:id="rId152" tooltip="Acta Entrega - Recepcion Fisica"/>
    <hyperlink ref="BJ37" r:id="rId153" tooltip="Acta Entrega - Recepcion Financiera"/>
    <hyperlink ref="AY38" r:id="rId154" tooltip="Contrato"/>
    <hyperlink ref="BG38" r:id="rId155" tooltip="Avances Fisicos"/>
    <hyperlink ref="BH38" r:id="rId156" tooltip="Avances Financieros"/>
    <hyperlink ref="BI38" r:id="rId157" tooltip="ActaFallo"/>
    <hyperlink ref="BJ38" r:id="rId158" tooltip="ActaFallo"/>
    <hyperlink ref="AY39" r:id="rId159" tooltip="Contrato"/>
    <hyperlink ref="BG39" r:id="rId160" tooltip="Avances Fisicos"/>
    <hyperlink ref="BH39" r:id="rId161" tooltip="Avances Financieros"/>
    <hyperlink ref="BI39" r:id="rId162" tooltip="ActaFallo"/>
    <hyperlink ref="BJ39" r:id="rId163" tooltip="ActaFallo"/>
    <hyperlink ref="AY40" r:id="rId164" tooltip="Contrato"/>
    <hyperlink ref="BG40" r:id="rId165" tooltip="Avances Fisicos"/>
    <hyperlink ref="BH40" r:id="rId166" tooltip="Avances Financieros"/>
    <hyperlink ref="BI40" r:id="rId167" tooltip="ActaFallo"/>
    <hyperlink ref="BJ40" r:id="rId168" tooltip="ActaFallo"/>
    <hyperlink ref="AY41" r:id="rId169" tooltip="Contrato"/>
    <hyperlink ref="BG41" r:id="rId170" tooltip="Avances Fisicos"/>
    <hyperlink ref="BH41" r:id="rId171" tooltip="Avances Financieros"/>
    <hyperlink ref="BI41" r:id="rId172" tooltip="ActaFallo"/>
    <hyperlink ref="BJ41" r:id="rId173" tooltip="ActaFallo"/>
    <hyperlink ref="AY42" r:id="rId174" tooltip="Contrato"/>
    <hyperlink ref="BG42" r:id="rId175" tooltip="Avances Fisicos"/>
    <hyperlink ref="BH42" r:id="rId176" tooltip="Avances Financieros"/>
    <hyperlink ref="BI42" r:id="rId177" tooltip="ActaFallo"/>
    <hyperlink ref="BJ42" r:id="rId178" tooltip="ActaFallo"/>
    <hyperlink ref="AY43" r:id="rId179" tooltip="Contrato"/>
    <hyperlink ref="BG43" r:id="rId180" tooltip="Avances Fisicos"/>
    <hyperlink ref="BH43" r:id="rId181" tooltip="Avances Financieros"/>
    <hyperlink ref="BI43" r:id="rId182" tooltip="ActaFallo"/>
    <hyperlink ref="BJ43" r:id="rId183" tooltip="ActaFallo"/>
    <hyperlink ref="AY44" r:id="rId184" tooltip="Contrato"/>
    <hyperlink ref="BG44" r:id="rId185" tooltip="Avances Fisicos"/>
    <hyperlink ref="BH44" r:id="rId186" tooltip="Avances Financieros"/>
    <hyperlink ref="BI44" r:id="rId187" tooltip="ActaFallo"/>
    <hyperlink ref="BJ44" r:id="rId188" tooltip="ActaFallo"/>
    <hyperlink ref="AY45" r:id="rId189" tooltip="Contrato"/>
    <hyperlink ref="BG45" r:id="rId190" tooltip="Avances Fisicos"/>
    <hyperlink ref="BH45" r:id="rId191" tooltip="Avances Financieros"/>
    <hyperlink ref="BI45" r:id="rId192" tooltip="ActaFallo"/>
    <hyperlink ref="BJ45" r:id="rId193" tooltip="ActaFallo"/>
    <hyperlink ref="I46" r:id="rId194" tooltip="Convocatoria"/>
    <hyperlink ref="AY46" r:id="rId195" tooltip="Contrato"/>
    <hyperlink ref="BG46" r:id="rId196" tooltip="Avances Fisicos"/>
    <hyperlink ref="BH46" r:id="rId197" tooltip="Avances Financieros"/>
    <hyperlink ref="BI46" r:id="rId198" tooltip="Acta Entrega - Recepcion Fisica"/>
    <hyperlink ref="BJ46" r:id="rId199" tooltip="Acta Entrega - Recepcion Financiera"/>
    <hyperlink ref="I47" r:id="rId200" tooltip="Convocatoria"/>
    <hyperlink ref="AY47" r:id="rId201" tooltip="Contrato"/>
    <hyperlink ref="BG47" r:id="rId202" tooltip="Avances Fisicos"/>
    <hyperlink ref="BH47" r:id="rId203" tooltip="Avances Financieros"/>
    <hyperlink ref="BI47" r:id="rId204" tooltip="ActaFallo"/>
    <hyperlink ref="BJ47" r:id="rId205" tooltip="ActaFallo"/>
    <hyperlink ref="I48" r:id="rId206" tooltip="Convocatoria"/>
    <hyperlink ref="AY48" r:id="rId207" tooltip="Contrato"/>
    <hyperlink ref="BG48" r:id="rId208" tooltip="Avances Fisicos"/>
    <hyperlink ref="BH48" r:id="rId209" tooltip="Avances Financieros"/>
    <hyperlink ref="BI48" r:id="rId210" tooltip="ActaFallo"/>
    <hyperlink ref="BJ48" r:id="rId211" tooltip="ActaFallo"/>
    <hyperlink ref="AY49" r:id="rId212" tooltip="Contrato"/>
    <hyperlink ref="BG49" r:id="rId213" tooltip="Avances Fisicos"/>
    <hyperlink ref="BH49" r:id="rId214" tooltip="Avances Financieros"/>
    <hyperlink ref="BI49" r:id="rId215" tooltip="ActaFallo"/>
    <hyperlink ref="BJ49" r:id="rId216" tooltip="ActaFallo"/>
    <hyperlink ref="I50" r:id="rId217" tooltip="Convocatoria"/>
    <hyperlink ref="AY50" r:id="rId218" tooltip="Contrato"/>
    <hyperlink ref="BG50" r:id="rId219" tooltip="Avances Fisicos"/>
    <hyperlink ref="BH50" r:id="rId220" tooltip="Avances Financieros"/>
    <hyperlink ref="BI50" r:id="rId221" tooltip="ActaFallo"/>
    <hyperlink ref="BJ50" r:id="rId222" tooltip="ActaFallo"/>
    <hyperlink ref="I51" r:id="rId223" tooltip="Convocatoria"/>
    <hyperlink ref="AY51" r:id="rId224" tooltip="Contrato"/>
    <hyperlink ref="BG51" r:id="rId225" tooltip="Avances Fisicos"/>
    <hyperlink ref="BH51" r:id="rId226" tooltip="Avances Financieros"/>
    <hyperlink ref="BI51" r:id="rId227" tooltip="ActaFallo"/>
    <hyperlink ref="BJ51" r:id="rId228" tooltip="ActaFallo"/>
    <hyperlink ref="I52" r:id="rId229" tooltip="Convocatoria"/>
    <hyperlink ref="AY52" r:id="rId230" tooltip="Contrato"/>
    <hyperlink ref="BG52" r:id="rId231" tooltip="Avances Fisicos"/>
    <hyperlink ref="BH52" r:id="rId232" tooltip="Avances Financieros"/>
    <hyperlink ref="BI52" r:id="rId233" tooltip="Acta Entrega - Recepcion Fisica"/>
    <hyperlink ref="BJ52" r:id="rId234" tooltip="ActaFallo"/>
    <hyperlink ref="I53" r:id="rId235" tooltip="Convocatoria"/>
    <hyperlink ref="AY53" r:id="rId236" tooltip="Contrato"/>
    <hyperlink ref="BG53" r:id="rId237" tooltip="Avances Fisicos"/>
    <hyperlink ref="BH53" r:id="rId238" tooltip="Avances Financieros"/>
    <hyperlink ref="BI53" r:id="rId239" tooltip="ActaFallo"/>
    <hyperlink ref="BJ53" r:id="rId240" tooltip="ActaFallo"/>
    <hyperlink ref="I54" r:id="rId241" tooltip="Convocatoria"/>
    <hyperlink ref="AY54" r:id="rId242" tooltip="Contrato"/>
    <hyperlink ref="BG54" r:id="rId243" tooltip="Avances Fisicos"/>
    <hyperlink ref="BH54" r:id="rId244" tooltip="Avances Financieros"/>
    <hyperlink ref="BI54" r:id="rId245" tooltip="ActaFallo"/>
    <hyperlink ref="BJ54" r:id="rId246" tooltip="ActaFallo"/>
    <hyperlink ref="I55" r:id="rId247" tooltip="Convocatoria"/>
    <hyperlink ref="AY55" r:id="rId248" tooltip="Contrato"/>
    <hyperlink ref="BG55" r:id="rId249" tooltip="Avances Fisicos"/>
    <hyperlink ref="BH55" r:id="rId250" tooltip="Avances Financieros"/>
    <hyperlink ref="BI55" r:id="rId251" tooltip="ActaFallo"/>
    <hyperlink ref="BJ55" r:id="rId252" tooltip="ActaFallo"/>
    <hyperlink ref="I56" r:id="rId253" tooltip="Convocatoria"/>
    <hyperlink ref="AY56" r:id="rId254" tooltip="Contrato"/>
    <hyperlink ref="BG56" r:id="rId255" tooltip="Avances Fisicos"/>
    <hyperlink ref="BH56" r:id="rId256" tooltip="Avances Financieros"/>
    <hyperlink ref="BI56" r:id="rId257" tooltip="ActaFallo"/>
    <hyperlink ref="BJ56" r:id="rId258" tooltip="ActaFallo"/>
    <hyperlink ref="I57" r:id="rId259" tooltip="Convocatoria"/>
    <hyperlink ref="AY57" r:id="rId260" tooltip="Contrato"/>
    <hyperlink ref="BG57" r:id="rId261" tooltip="Avances Fisicos"/>
    <hyperlink ref="BH57" r:id="rId262" tooltip="Avances Financieros"/>
    <hyperlink ref="BI57" r:id="rId263" tooltip="ActaFallo"/>
    <hyperlink ref="BJ57" r:id="rId264" tooltip="ActaFallo"/>
    <hyperlink ref="I58" r:id="rId265" tooltip="Convocatoria"/>
    <hyperlink ref="AY58" r:id="rId266" tooltip="Contrato"/>
    <hyperlink ref="BG58" r:id="rId267" tooltip="Avances Fisicos"/>
    <hyperlink ref="BH58" r:id="rId268" tooltip="Avances Financieros"/>
    <hyperlink ref="BI58" r:id="rId269" tooltip="Acta Entrega - Recepcion Fisica"/>
    <hyperlink ref="BJ58" r:id="rId270" tooltip="ActaFallo"/>
    <hyperlink ref="I59" r:id="rId271" tooltip="Convocatoria"/>
    <hyperlink ref="AY59" r:id="rId272" tooltip="Contrato"/>
    <hyperlink ref="BG59" r:id="rId273" tooltip="Avances Fisicos"/>
    <hyperlink ref="BH59" r:id="rId274" tooltip="Avances Financieros"/>
    <hyperlink ref="BI59" r:id="rId275" tooltip="Acta Entrega - Recepcion Fisica"/>
    <hyperlink ref="BJ59" r:id="rId276" tooltip="ActaFallo"/>
    <hyperlink ref="I60" r:id="rId277" tooltip="Convocatoria"/>
    <hyperlink ref="AY60" r:id="rId278" tooltip="Contrato"/>
    <hyperlink ref="BG60" r:id="rId279" tooltip="Avances Fisicos"/>
    <hyperlink ref="BH60" r:id="rId280" tooltip="Avances Financieros"/>
    <hyperlink ref="BI60" r:id="rId281" tooltip="ActaFallo"/>
    <hyperlink ref="BJ60" r:id="rId282" tooltip="ActaFallo"/>
    <hyperlink ref="I61" r:id="rId283" tooltip="Convocatoria"/>
    <hyperlink ref="AY61" r:id="rId284" tooltip="Contrato"/>
    <hyperlink ref="BG61" r:id="rId285" tooltip="Avances Fisicos"/>
    <hyperlink ref="BH61" r:id="rId286" tooltip="Avances Financieros"/>
    <hyperlink ref="BI61" r:id="rId287" tooltip="ActaFallo"/>
    <hyperlink ref="BJ61" r:id="rId288" tooltip="ActaFallo"/>
    <hyperlink ref="I62" r:id="rId289" tooltip="Convocatoria"/>
    <hyperlink ref="AY62" r:id="rId290" tooltip="Contrato"/>
    <hyperlink ref="BG62" r:id="rId291" tooltip="Avances Fisicos"/>
    <hyperlink ref="BH62" r:id="rId292" tooltip="Avances Financieros"/>
    <hyperlink ref="BI62" r:id="rId293" tooltip="Acta Entrega - Recepcion Fisica"/>
    <hyperlink ref="BJ62" r:id="rId294" tooltip="ActaFallo"/>
    <hyperlink ref="I63" r:id="rId295" tooltip="Convocatoria"/>
    <hyperlink ref="AY63" r:id="rId296" tooltip="Contrato"/>
    <hyperlink ref="BG63" r:id="rId297" tooltip="Avances Fisicos"/>
    <hyperlink ref="BH63" r:id="rId298" tooltip="Avances Financieros"/>
    <hyperlink ref="BI63" r:id="rId299" tooltip="ActaFallo"/>
    <hyperlink ref="BJ63" r:id="rId300" tooltip="ActaFallo"/>
    <hyperlink ref="I64" r:id="rId301" tooltip="Convocatoria"/>
    <hyperlink ref="AY64" r:id="rId302" tooltip="Contrato"/>
    <hyperlink ref="BG64" r:id="rId303" tooltip="Avances Fisicos"/>
    <hyperlink ref="BH64" r:id="rId304" tooltip="Avances Financieros"/>
    <hyperlink ref="BI64" r:id="rId305" tooltip="ActaFallo"/>
    <hyperlink ref="BJ64" r:id="rId306" tooltip="ActaFallo"/>
    <hyperlink ref="I11:I45" r:id="rId307" tooltip="Contrato" display="http://transparencia.ags.gob.mx/SOPMA/2021/DM-0020A01-2021/Contrato001.pdf"/>
    <hyperlink ref="I65:I72" r:id="rId308" display="http://transparencia.ags.gob.mx/SOPMA/2021/Arrendamientos/Aprobacion Conservacion.pdf"/>
    <hyperlink ref="I74" r:id="rId309"/>
    <hyperlink ref="I81" r:id="rId310"/>
    <hyperlink ref="I83" r:id="rId311"/>
    <hyperlink ref="I90" r:id="rId312"/>
    <hyperlink ref="I94:I97" r:id="rId313" display="http://transparencia.ags.gob.mx/SOPMA/2021/Arrendamientos/Aprobacion Conservacion.pdf"/>
    <hyperlink ref="I99" r:id="rId314"/>
    <hyperlink ref="I101:I103" r:id="rId315" display="http://transparencia.ags.gob.mx/SOPMA/2021/Arrendamientos/Aprobacion Conservacion.pdf"/>
    <hyperlink ref="I105:I106" r:id="rId316" display="http://transparencia.ags.gob.mx/SOPMA/2021/Arrendamientos/Aprobacion Conservacion.pdf"/>
    <hyperlink ref="I109" r:id="rId317"/>
    <hyperlink ref="I115:I121" r:id="rId318" display="http://transparencia.ags.gob.mx/SOPMA/2021/Arrendamientos/Aprobacion Conservacion.pdf"/>
    <hyperlink ref="I125:I132" r:id="rId319" display="http://transparencia.ags.gob.mx/SOPMA/2021/Arrendamientos/Aprobacion Conservacion.pdf"/>
    <hyperlink ref="I134" r:id="rId320"/>
    <hyperlink ref="I136:I139" r:id="rId321" display="http://transparencia.ags.gob.mx/SOPMA/2021/Arrendamientos/Aprobacion Conservacion.pdf"/>
    <hyperlink ref="I141:I146" r:id="rId322" display="http://transparencia.ags.gob.mx/SOPMA/2021/Arrendamientos/Aprobacion Conservacion.pdf"/>
    <hyperlink ref="I148:I156" r:id="rId323" display="http://transparencia.ags.gob.mx/SOPMA/2021/Arrendamientos/Aprobacion Conservacion.pdf"/>
    <hyperlink ref="I158:I176" r:id="rId324" display="http://transparencia.ags.gob.mx/SOPMA/2021/Arrendamientos/Aprobacion Conservacion.pdf"/>
    <hyperlink ref="I91" r:id="rId325"/>
    <hyperlink ref="I73" r:id="rId326"/>
    <hyperlink ref="I114" r:id="rId327"/>
    <hyperlink ref="I140" r:id="rId328"/>
    <hyperlink ref="I157" r:id="rId329"/>
    <hyperlink ref="I75:I79" r:id="rId330" display="http://transparencia.ags.gob.mx/SOPMA/2021/Arrendamientos/Aprobacion Caminos.pdf"/>
    <hyperlink ref="I84:I89" r:id="rId331" display="http://transparencia.ags.gob.mx/SOPMA/2021/Arrendamientos/Aprobacion Caminos.pdf"/>
    <hyperlink ref="I92:I93" r:id="rId332" display="http://transparencia.ags.gob.mx/SOPMA/2021/Arrendamientos/Aprobacion Caminos.pdf"/>
    <hyperlink ref="I98" r:id="rId333"/>
    <hyperlink ref="I100" r:id="rId334"/>
    <hyperlink ref="I104" r:id="rId335"/>
    <hyperlink ref="I107:I108" r:id="rId336" display="http://transparencia.ags.gob.mx/SOPMA/2021/Arrendamientos/Aprobacion Caminos.pdf"/>
    <hyperlink ref="I122:I124" r:id="rId337" display="http://transparencia.ags.gob.mx/SOPMA/2021/Arrendamientos/Aprobacion Caminos.pdf"/>
    <hyperlink ref="I133" r:id="rId338"/>
    <hyperlink ref="I82" r:id="rId339"/>
    <hyperlink ref="I49" r:id="rId340"/>
    <hyperlink ref="AZ177" r:id="rId341"/>
    <hyperlink ref="BG177" r:id="rId342"/>
    <hyperlink ref="BH177" r:id="rId343"/>
    <hyperlink ref="BI177" r:id="rId344"/>
    <hyperlink ref="BJ177" r:id="rId345"/>
    <hyperlink ref="I177" r:id="rId346"/>
    <hyperlink ref="AY177" r:id="rId347"/>
    <hyperlink ref="I178" r:id="rId348"/>
    <hyperlink ref="AY178" r:id="rId349"/>
    <hyperlink ref="AZ178" r:id="rId350"/>
    <hyperlink ref="BG178" r:id="rId351"/>
    <hyperlink ref="BH178" r:id="rId352"/>
    <hyperlink ref="BI178" r:id="rId353"/>
    <hyperlink ref="BJ178" r:id="rId354"/>
  </hyperlinks>
  <pageMargins left="0.7" right="0.7" top="0.75" bottom="0.75" header="0.3" footer="0.3"/>
  <pageSetup paperSize="9" orientation="portrait" r:id="rId35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opLeftCell="A3" workbookViewId="0">
      <selection activeCell="A3" sqref="A3"/>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1283</v>
      </c>
      <c r="B4" t="s">
        <v>793</v>
      </c>
      <c r="C4" t="s">
        <v>794</v>
      </c>
      <c r="D4" t="s">
        <v>795</v>
      </c>
      <c r="E4" t="s">
        <v>279</v>
      </c>
    </row>
    <row r="5" spans="1:5" x14ac:dyDescent="0.25">
      <c r="A5">
        <v>1284</v>
      </c>
      <c r="B5" t="s">
        <v>796</v>
      </c>
      <c r="C5" t="s">
        <v>797</v>
      </c>
      <c r="D5" t="s">
        <v>795</v>
      </c>
      <c r="E5" s="9" t="s">
        <v>279</v>
      </c>
    </row>
    <row r="6" spans="1:5" x14ac:dyDescent="0.25">
      <c r="A6">
        <v>1286</v>
      </c>
      <c r="B6" t="s">
        <v>798</v>
      </c>
      <c r="C6" t="s">
        <v>308</v>
      </c>
      <c r="D6" t="s">
        <v>795</v>
      </c>
      <c r="E6" s="9" t="s">
        <v>279</v>
      </c>
    </row>
    <row r="7" spans="1:5" x14ac:dyDescent="0.25">
      <c r="A7">
        <v>1287</v>
      </c>
      <c r="B7" t="s">
        <v>799</v>
      </c>
      <c r="C7" t="s">
        <v>308</v>
      </c>
      <c r="D7" t="s">
        <v>795</v>
      </c>
      <c r="E7" s="9" t="s">
        <v>279</v>
      </c>
    </row>
    <row r="8" spans="1:5" x14ac:dyDescent="0.25">
      <c r="A8">
        <v>1288</v>
      </c>
      <c r="B8" t="s">
        <v>800</v>
      </c>
      <c r="C8" t="s">
        <v>308</v>
      </c>
      <c r="D8" t="s">
        <v>795</v>
      </c>
      <c r="E8" s="9" t="s">
        <v>279</v>
      </c>
    </row>
    <row r="9" spans="1:5" x14ac:dyDescent="0.25">
      <c r="A9">
        <v>1289</v>
      </c>
      <c r="B9" t="s">
        <v>801</v>
      </c>
      <c r="C9" t="s">
        <v>308</v>
      </c>
      <c r="D9" t="s">
        <v>795</v>
      </c>
      <c r="E9" s="9" t="s">
        <v>279</v>
      </c>
    </row>
    <row r="10" spans="1:5" x14ac:dyDescent="0.25">
      <c r="A10">
        <v>1290</v>
      </c>
      <c r="B10" t="s">
        <v>802</v>
      </c>
      <c r="C10" t="s">
        <v>308</v>
      </c>
      <c r="D10" t="s">
        <v>795</v>
      </c>
      <c r="E10" s="9" t="s">
        <v>279</v>
      </c>
    </row>
    <row r="11" spans="1:5" x14ac:dyDescent="0.25">
      <c r="A11">
        <v>1291</v>
      </c>
      <c r="B11" t="s">
        <v>803</v>
      </c>
      <c r="C11" t="s">
        <v>308</v>
      </c>
      <c r="D11" t="s">
        <v>795</v>
      </c>
      <c r="E11" s="9" t="s">
        <v>279</v>
      </c>
    </row>
    <row r="12" spans="1:5" x14ac:dyDescent="0.25">
      <c r="A12">
        <v>1292</v>
      </c>
      <c r="B12" t="s">
        <v>804</v>
      </c>
      <c r="C12" t="s">
        <v>308</v>
      </c>
      <c r="D12" t="s">
        <v>795</v>
      </c>
      <c r="E12" s="9" t="s">
        <v>279</v>
      </c>
    </row>
    <row r="13" spans="1:5" x14ac:dyDescent="0.25">
      <c r="A13">
        <v>1294</v>
      </c>
      <c r="B13" t="s">
        <v>805</v>
      </c>
      <c r="C13" t="s">
        <v>308</v>
      </c>
      <c r="D13" t="s">
        <v>795</v>
      </c>
      <c r="E13" s="9" t="s">
        <v>279</v>
      </c>
    </row>
    <row r="14" spans="1:5" x14ac:dyDescent="0.25">
      <c r="A14">
        <v>1295</v>
      </c>
      <c r="B14" t="s">
        <v>805</v>
      </c>
      <c r="C14" t="s">
        <v>308</v>
      </c>
      <c r="D14" t="s">
        <v>795</v>
      </c>
      <c r="E14" s="9" t="s">
        <v>279</v>
      </c>
    </row>
    <row r="15" spans="1:5" x14ac:dyDescent="0.25">
      <c r="A15">
        <v>1296</v>
      </c>
      <c r="B15" t="s">
        <v>805</v>
      </c>
      <c r="C15" t="s">
        <v>308</v>
      </c>
      <c r="D15" t="s">
        <v>795</v>
      </c>
      <c r="E15" s="9" t="s">
        <v>279</v>
      </c>
    </row>
    <row r="16" spans="1:5" x14ac:dyDescent="0.25">
      <c r="A16">
        <v>1297</v>
      </c>
      <c r="B16" t="s">
        <v>805</v>
      </c>
      <c r="C16" t="s">
        <v>308</v>
      </c>
      <c r="D16" t="s">
        <v>795</v>
      </c>
      <c r="E16" s="9" t="s">
        <v>279</v>
      </c>
    </row>
    <row r="17" spans="1:5" x14ac:dyDescent="0.25">
      <c r="A17">
        <v>1298</v>
      </c>
      <c r="B17" t="s">
        <v>806</v>
      </c>
      <c r="C17" t="s">
        <v>807</v>
      </c>
      <c r="D17" t="s">
        <v>795</v>
      </c>
      <c r="E17" s="9" t="s">
        <v>279</v>
      </c>
    </row>
    <row r="18" spans="1:5" x14ac:dyDescent="0.25">
      <c r="A18">
        <v>1299</v>
      </c>
      <c r="B18" t="s">
        <v>808</v>
      </c>
      <c r="C18" t="s">
        <v>809</v>
      </c>
      <c r="D18" t="s">
        <v>795</v>
      </c>
      <c r="E18" s="9" t="s">
        <v>279</v>
      </c>
    </row>
    <row r="19" spans="1:5" x14ac:dyDescent="0.25">
      <c r="A19">
        <v>1301</v>
      </c>
      <c r="B19" t="s">
        <v>810</v>
      </c>
      <c r="C19" t="s">
        <v>308</v>
      </c>
      <c r="D19" t="s">
        <v>795</v>
      </c>
      <c r="E19" s="9" t="s">
        <v>279</v>
      </c>
    </row>
    <row r="20" spans="1:5" x14ac:dyDescent="0.25">
      <c r="A20">
        <v>1302</v>
      </c>
      <c r="B20" t="s">
        <v>811</v>
      </c>
      <c r="C20" t="s">
        <v>308</v>
      </c>
      <c r="D20" t="s">
        <v>795</v>
      </c>
      <c r="E20" s="9" t="s">
        <v>279</v>
      </c>
    </row>
    <row r="21" spans="1:5" x14ac:dyDescent="0.25">
      <c r="A21">
        <v>1303</v>
      </c>
      <c r="B21" t="s">
        <v>812</v>
      </c>
      <c r="C21" t="s">
        <v>308</v>
      </c>
      <c r="D21" t="s">
        <v>795</v>
      </c>
      <c r="E21" s="9" t="s">
        <v>279</v>
      </c>
    </row>
    <row r="22" spans="1:5" x14ac:dyDescent="0.25">
      <c r="A22">
        <v>1304</v>
      </c>
      <c r="B22" t="s">
        <v>813</v>
      </c>
      <c r="C22" t="s">
        <v>308</v>
      </c>
      <c r="D22" t="s">
        <v>795</v>
      </c>
      <c r="E22" s="9" t="s">
        <v>279</v>
      </c>
    </row>
    <row r="23" spans="1:5" x14ac:dyDescent="0.25">
      <c r="A23">
        <v>1305</v>
      </c>
      <c r="B23" t="s">
        <v>814</v>
      </c>
      <c r="C23" t="s">
        <v>308</v>
      </c>
      <c r="D23" t="s">
        <v>795</v>
      </c>
      <c r="E23" s="9" t="s">
        <v>279</v>
      </c>
    </row>
    <row r="24" spans="1:5" x14ac:dyDescent="0.25">
      <c r="A24">
        <v>1306</v>
      </c>
      <c r="B24" t="s">
        <v>815</v>
      </c>
      <c r="C24" t="s">
        <v>308</v>
      </c>
      <c r="D24" t="s">
        <v>795</v>
      </c>
      <c r="E24" t="s">
        <v>278</v>
      </c>
    </row>
    <row r="25" spans="1:5" x14ac:dyDescent="0.25">
      <c r="A25">
        <v>1307</v>
      </c>
      <c r="B25" t="s">
        <v>816</v>
      </c>
      <c r="C25" t="s">
        <v>308</v>
      </c>
      <c r="D25" t="s">
        <v>795</v>
      </c>
      <c r="E25" s="9" t="s">
        <v>279</v>
      </c>
    </row>
    <row r="26" spans="1:5" x14ac:dyDescent="0.25">
      <c r="A26">
        <v>1308</v>
      </c>
      <c r="B26" t="s">
        <v>817</v>
      </c>
      <c r="C26" t="s">
        <v>308</v>
      </c>
      <c r="D26" t="s">
        <v>795</v>
      </c>
      <c r="E26" s="9" t="s">
        <v>278</v>
      </c>
    </row>
    <row r="27" spans="1:5" x14ac:dyDescent="0.25">
      <c r="A27">
        <v>1309</v>
      </c>
      <c r="B27" t="s">
        <v>818</v>
      </c>
      <c r="C27" t="s">
        <v>308</v>
      </c>
      <c r="D27" t="s">
        <v>795</v>
      </c>
      <c r="E27" s="9" t="s">
        <v>279</v>
      </c>
    </row>
    <row r="28" spans="1:5" x14ac:dyDescent="0.25">
      <c r="A28">
        <v>1310</v>
      </c>
      <c r="B28" t="s">
        <v>819</v>
      </c>
      <c r="C28" t="s">
        <v>308</v>
      </c>
      <c r="D28" t="s">
        <v>795</v>
      </c>
      <c r="E28" s="9" t="s">
        <v>279</v>
      </c>
    </row>
    <row r="29" spans="1:5" x14ac:dyDescent="0.25">
      <c r="A29">
        <v>1311</v>
      </c>
      <c r="B29" t="s">
        <v>820</v>
      </c>
      <c r="C29" t="s">
        <v>821</v>
      </c>
      <c r="D29" t="s">
        <v>795</v>
      </c>
      <c r="E29" s="9" t="s">
        <v>278</v>
      </c>
    </row>
    <row r="30" spans="1:5" x14ac:dyDescent="0.25">
      <c r="A30">
        <v>1313</v>
      </c>
      <c r="B30" t="s">
        <v>822</v>
      </c>
      <c r="C30" t="s">
        <v>308</v>
      </c>
      <c r="D30" t="s">
        <v>795</v>
      </c>
      <c r="E30" s="9" t="s">
        <v>278</v>
      </c>
    </row>
    <row r="31" spans="1:5" x14ac:dyDescent="0.25">
      <c r="A31">
        <v>1315</v>
      </c>
      <c r="B31" t="s">
        <v>823</v>
      </c>
      <c r="C31" t="s">
        <v>824</v>
      </c>
      <c r="D31" t="s">
        <v>795</v>
      </c>
      <c r="E31" s="9" t="s">
        <v>279</v>
      </c>
    </row>
    <row r="32" spans="1:5" x14ac:dyDescent="0.25">
      <c r="A32">
        <v>1316</v>
      </c>
      <c r="B32" t="s">
        <v>825</v>
      </c>
      <c r="C32" t="s">
        <v>308</v>
      </c>
      <c r="D32" t="s">
        <v>795</v>
      </c>
      <c r="E32" s="9" t="s">
        <v>279</v>
      </c>
    </row>
    <row r="33" spans="1:5" x14ac:dyDescent="0.25">
      <c r="A33">
        <v>1318</v>
      </c>
      <c r="B33" t="s">
        <v>826</v>
      </c>
      <c r="C33" t="s">
        <v>308</v>
      </c>
      <c r="D33" t="s">
        <v>795</v>
      </c>
      <c r="E33" s="9" t="s">
        <v>278</v>
      </c>
    </row>
    <row r="34" spans="1:5" x14ac:dyDescent="0.25">
      <c r="A34">
        <v>1335</v>
      </c>
      <c r="B34" t="s">
        <v>827</v>
      </c>
      <c r="C34" t="s">
        <v>308</v>
      </c>
      <c r="D34" t="s">
        <v>795</v>
      </c>
      <c r="E34" s="9" t="s">
        <v>279</v>
      </c>
    </row>
    <row r="35" spans="1:5" x14ac:dyDescent="0.25">
      <c r="A35">
        <v>1341</v>
      </c>
      <c r="B35" t="s">
        <v>828</v>
      </c>
      <c r="C35" t="s">
        <v>308</v>
      </c>
      <c r="D35" t="s">
        <v>795</v>
      </c>
      <c r="E35" s="9" t="s">
        <v>278</v>
      </c>
    </row>
    <row r="36" spans="1:5" x14ac:dyDescent="0.25">
      <c r="A36">
        <v>1343</v>
      </c>
      <c r="B36" t="s">
        <v>829</v>
      </c>
      <c r="C36" t="s">
        <v>308</v>
      </c>
      <c r="D36" t="s">
        <v>795</v>
      </c>
      <c r="E36" s="9" t="s">
        <v>279</v>
      </c>
    </row>
    <row r="37" spans="1:5" x14ac:dyDescent="0.25">
      <c r="A37">
        <v>1344</v>
      </c>
      <c r="B37" t="s">
        <v>830</v>
      </c>
      <c r="C37" t="s">
        <v>831</v>
      </c>
      <c r="D37" t="s">
        <v>795</v>
      </c>
      <c r="E37" s="9" t="s">
        <v>279</v>
      </c>
    </row>
    <row r="38" spans="1:5" x14ac:dyDescent="0.25">
      <c r="A38">
        <v>1345</v>
      </c>
      <c r="B38" t="s">
        <v>832</v>
      </c>
      <c r="C38" t="s">
        <v>833</v>
      </c>
      <c r="D38" t="s">
        <v>795</v>
      </c>
      <c r="E38" s="9" t="s">
        <v>278</v>
      </c>
    </row>
    <row r="39" spans="1:5" x14ac:dyDescent="0.25">
      <c r="A39">
        <v>1346</v>
      </c>
      <c r="B39" t="s">
        <v>834</v>
      </c>
      <c r="C39" t="s">
        <v>308</v>
      </c>
      <c r="D39" t="s">
        <v>795</v>
      </c>
      <c r="E39" s="9" t="s">
        <v>279</v>
      </c>
    </row>
    <row r="40" spans="1:5" x14ac:dyDescent="0.25">
      <c r="A40">
        <v>1353</v>
      </c>
      <c r="B40" t="s">
        <v>835</v>
      </c>
      <c r="C40" t="s">
        <v>308</v>
      </c>
      <c r="D40" t="s">
        <v>795</v>
      </c>
      <c r="E40" s="9" t="s">
        <v>278</v>
      </c>
    </row>
    <row r="41" spans="1:5" x14ac:dyDescent="0.25">
      <c r="A41">
        <v>1354</v>
      </c>
      <c r="B41" t="s">
        <v>836</v>
      </c>
      <c r="C41" t="s">
        <v>308</v>
      </c>
      <c r="D41" t="s">
        <v>795</v>
      </c>
      <c r="E41" s="9" t="s">
        <v>278</v>
      </c>
    </row>
    <row r="42" spans="1:5" x14ac:dyDescent="0.25">
      <c r="A42">
        <v>1362</v>
      </c>
      <c r="B42" t="s">
        <v>1128</v>
      </c>
      <c r="C42" t="s">
        <v>1129</v>
      </c>
      <c r="D42" t="s">
        <v>795</v>
      </c>
      <c r="E42" s="9" t="s">
        <v>279</v>
      </c>
    </row>
    <row r="43" spans="1:5" x14ac:dyDescent="0.25">
      <c r="A43">
        <v>1363</v>
      </c>
      <c r="B43" t="s">
        <v>1130</v>
      </c>
      <c r="C43" t="s">
        <v>1131</v>
      </c>
      <c r="D43" t="s">
        <v>795</v>
      </c>
      <c r="E43" s="9" t="s">
        <v>279</v>
      </c>
    </row>
    <row r="44" spans="1:5" x14ac:dyDescent="0.25">
      <c r="A44">
        <v>1364</v>
      </c>
      <c r="B44" t="s">
        <v>1132</v>
      </c>
      <c r="C44" t="s">
        <v>308</v>
      </c>
      <c r="D44" t="s">
        <v>795</v>
      </c>
      <c r="E44" s="9" t="s">
        <v>278</v>
      </c>
    </row>
    <row r="45" spans="1:5" x14ac:dyDescent="0.25">
      <c r="A45">
        <v>1377</v>
      </c>
      <c r="B45" t="s">
        <v>1133</v>
      </c>
      <c r="C45" t="s">
        <v>1134</v>
      </c>
      <c r="D45" t="s">
        <v>795</v>
      </c>
      <c r="E45" s="9" t="s">
        <v>279</v>
      </c>
    </row>
    <row r="46" spans="1:5" x14ac:dyDescent="0.25">
      <c r="A46">
        <v>1379</v>
      </c>
      <c r="B46" t="s">
        <v>830</v>
      </c>
      <c r="C46" t="s">
        <v>1135</v>
      </c>
      <c r="D46" t="s">
        <v>795</v>
      </c>
      <c r="E46" s="9" t="s">
        <v>278</v>
      </c>
    </row>
    <row r="47" spans="1:5" x14ac:dyDescent="0.25">
      <c r="A47">
        <v>1381</v>
      </c>
      <c r="B47" t="s">
        <v>1136</v>
      </c>
      <c r="C47" t="s">
        <v>1137</v>
      </c>
      <c r="D47" t="s">
        <v>795</v>
      </c>
      <c r="E47" s="9" t="s">
        <v>279</v>
      </c>
    </row>
    <row r="48" spans="1:5" x14ac:dyDescent="0.25">
      <c r="A48">
        <v>1383</v>
      </c>
      <c r="B48" t="s">
        <v>1138</v>
      </c>
      <c r="C48" t="s">
        <v>1139</v>
      </c>
      <c r="D48" t="s">
        <v>795</v>
      </c>
      <c r="E48" s="9" t="s">
        <v>278</v>
      </c>
    </row>
    <row r="49" spans="1:5" x14ac:dyDescent="0.25">
      <c r="A49">
        <v>1384</v>
      </c>
      <c r="B49" t="s">
        <v>1140</v>
      </c>
      <c r="C49" t="s">
        <v>308</v>
      </c>
      <c r="D49" t="s">
        <v>795</v>
      </c>
      <c r="E49" s="9" t="s">
        <v>278</v>
      </c>
    </row>
    <row r="50" spans="1:5" x14ac:dyDescent="0.25">
      <c r="A50">
        <v>1385</v>
      </c>
      <c r="B50" t="s">
        <v>1141</v>
      </c>
      <c r="C50" t="s">
        <v>308</v>
      </c>
      <c r="D50" t="s">
        <v>795</v>
      </c>
      <c r="E50" s="9" t="s">
        <v>278</v>
      </c>
    </row>
    <row r="51" spans="1:5" x14ac:dyDescent="0.25">
      <c r="A51">
        <v>1391</v>
      </c>
      <c r="B51" t="s">
        <v>1130</v>
      </c>
      <c r="C51" t="s">
        <v>1142</v>
      </c>
      <c r="D51" t="s">
        <v>795</v>
      </c>
      <c r="E51" s="9" t="s">
        <v>278</v>
      </c>
    </row>
    <row r="52" spans="1:5" x14ac:dyDescent="0.25">
      <c r="A52">
        <v>1396</v>
      </c>
      <c r="B52" t="s">
        <v>1143</v>
      </c>
      <c r="C52" t="s">
        <v>1144</v>
      </c>
      <c r="D52" t="s">
        <v>795</v>
      </c>
      <c r="E52" s="9" t="s">
        <v>278</v>
      </c>
    </row>
    <row r="53" spans="1:5" x14ac:dyDescent="0.25">
      <c r="A53">
        <v>1397</v>
      </c>
      <c r="B53" t="s">
        <v>1143</v>
      </c>
      <c r="C53" t="s">
        <v>1145</v>
      </c>
      <c r="D53" t="s">
        <v>795</v>
      </c>
      <c r="E53" s="9" t="s">
        <v>278</v>
      </c>
    </row>
    <row r="54" spans="1:5" x14ac:dyDescent="0.25">
      <c r="A54">
        <v>1398</v>
      </c>
      <c r="B54" t="s">
        <v>1146</v>
      </c>
      <c r="C54" t="s">
        <v>1147</v>
      </c>
      <c r="D54" t="s">
        <v>795</v>
      </c>
      <c r="E54" s="9" t="s">
        <v>278</v>
      </c>
    </row>
    <row r="55" spans="1:5" x14ac:dyDescent="0.25">
      <c r="A55">
        <v>1399</v>
      </c>
      <c r="B55" t="s">
        <v>1148</v>
      </c>
      <c r="C55" t="s">
        <v>308</v>
      </c>
      <c r="D55" t="s">
        <v>795</v>
      </c>
      <c r="E55" s="9" t="s">
        <v>278</v>
      </c>
    </row>
    <row r="56" spans="1:5" x14ac:dyDescent="0.25">
      <c r="A56">
        <v>1400</v>
      </c>
      <c r="B56" t="s">
        <v>1149</v>
      </c>
      <c r="C56" t="s">
        <v>308</v>
      </c>
      <c r="D56" t="s">
        <v>795</v>
      </c>
      <c r="E56" s="9" t="s">
        <v>278</v>
      </c>
    </row>
    <row r="57" spans="1:5" x14ac:dyDescent="0.25">
      <c r="A57">
        <v>1401</v>
      </c>
      <c r="B57" t="s">
        <v>1150</v>
      </c>
      <c r="C57" t="s">
        <v>308</v>
      </c>
      <c r="D57" t="s">
        <v>795</v>
      </c>
      <c r="E57" s="9" t="s">
        <v>278</v>
      </c>
    </row>
    <row r="58" spans="1:5" x14ac:dyDescent="0.25">
      <c r="A58">
        <v>1402</v>
      </c>
      <c r="B58" t="s">
        <v>1151</v>
      </c>
      <c r="C58" t="s">
        <v>308</v>
      </c>
      <c r="D58" t="s">
        <v>795</v>
      </c>
      <c r="E58" s="9" t="s">
        <v>278</v>
      </c>
    </row>
    <row r="59" spans="1:5" x14ac:dyDescent="0.25">
      <c r="A59">
        <v>1403</v>
      </c>
      <c r="B59" t="s">
        <v>1152</v>
      </c>
      <c r="C59" t="s">
        <v>308</v>
      </c>
      <c r="D59" t="s">
        <v>795</v>
      </c>
      <c r="E59" s="9" t="s">
        <v>278</v>
      </c>
    </row>
    <row r="60" spans="1:5" x14ac:dyDescent="0.25">
      <c r="A60">
        <v>1404</v>
      </c>
      <c r="B60" t="s">
        <v>1153</v>
      </c>
      <c r="C60" t="s">
        <v>308</v>
      </c>
      <c r="D60" t="s">
        <v>795</v>
      </c>
      <c r="E60" s="9" t="s">
        <v>278</v>
      </c>
    </row>
  </sheetData>
  <dataValidations count="1">
    <dataValidation type="list" allowBlank="1" showErrorMessage="1" sqref="E4:E95">
      <formula1>Hidden_1_Tabla_3655544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A3" sqref="A3"/>
    </sheetView>
  </sheetViews>
  <sheetFormatPr baseColWidth="10" defaultColWidth="9.140625" defaultRowHeight="15" x14ac:dyDescent="0.25"/>
  <cols>
    <col min="1" max="1" width="7.5703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5">
        <v>1344</v>
      </c>
      <c r="B4" s="5" t="s">
        <v>1154</v>
      </c>
      <c r="C4" s="5" t="s">
        <v>1155</v>
      </c>
      <c r="D4" s="3" t="s">
        <v>1156</v>
      </c>
      <c r="E4" s="4" t="s">
        <v>1157</v>
      </c>
    </row>
    <row r="5" spans="1:5" x14ac:dyDescent="0.25">
      <c r="A5" s="5">
        <v>1345</v>
      </c>
      <c r="B5" s="5" t="s">
        <v>1158</v>
      </c>
      <c r="C5" s="5" t="s">
        <v>1155</v>
      </c>
      <c r="D5" s="3" t="s">
        <v>1159</v>
      </c>
      <c r="E5" s="4" t="s">
        <v>313</v>
      </c>
    </row>
    <row r="6" spans="1:5" x14ac:dyDescent="0.25">
      <c r="A6" s="5">
        <v>1363</v>
      </c>
      <c r="B6" s="5" t="s">
        <v>1160</v>
      </c>
      <c r="C6" s="5" t="s">
        <v>1161</v>
      </c>
      <c r="D6" s="3" t="s">
        <v>484</v>
      </c>
      <c r="E6" s="4" t="s">
        <v>1162</v>
      </c>
    </row>
  </sheetData>
  <hyperlinks>
    <hyperlink ref="E4" r:id="rId1" tooltip="Convenios"/>
    <hyperlink ref="E5" r:id="rId2" tooltip="Convenios"/>
    <hyperlink ref="E6" r:id="rId3" tooltip="Convenio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40" sqref="E40"/>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opLeftCell="A3" workbookViewId="0">
      <selection activeCell="A3" sqref="A3"/>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1283</v>
      </c>
      <c r="B4" t="s">
        <v>681</v>
      </c>
      <c r="C4" t="s">
        <v>682</v>
      </c>
      <c r="D4" t="s">
        <v>506</v>
      </c>
      <c r="E4" t="s">
        <v>292</v>
      </c>
      <c r="F4" t="s">
        <v>683</v>
      </c>
      <c r="G4">
        <v>437860.88</v>
      </c>
    </row>
    <row r="5" spans="1:7" x14ac:dyDescent="0.25">
      <c r="A5">
        <v>1284</v>
      </c>
      <c r="B5" t="s">
        <v>292</v>
      </c>
      <c r="C5" t="s">
        <v>292</v>
      </c>
      <c r="D5" t="s">
        <v>292</v>
      </c>
      <c r="E5" t="s">
        <v>389</v>
      </c>
      <c r="F5" t="s">
        <v>777</v>
      </c>
      <c r="G5">
        <v>339869.44</v>
      </c>
    </row>
    <row r="6" spans="1:7" x14ac:dyDescent="0.25">
      <c r="A6">
        <v>1286</v>
      </c>
      <c r="B6" t="s">
        <v>292</v>
      </c>
      <c r="C6" t="s">
        <v>292</v>
      </c>
      <c r="D6" t="s">
        <v>292</v>
      </c>
      <c r="E6" t="s">
        <v>360</v>
      </c>
      <c r="F6" t="s">
        <v>361</v>
      </c>
      <c r="G6">
        <v>439176</v>
      </c>
    </row>
    <row r="7" spans="1:7" x14ac:dyDescent="0.25">
      <c r="A7">
        <v>1287</v>
      </c>
      <c r="B7" t="s">
        <v>505</v>
      </c>
      <c r="C7" t="s">
        <v>506</v>
      </c>
      <c r="D7" t="s">
        <v>507</v>
      </c>
      <c r="E7" t="s">
        <v>292</v>
      </c>
      <c r="F7" t="s">
        <v>508</v>
      </c>
      <c r="G7">
        <v>250000</v>
      </c>
    </row>
    <row r="8" spans="1:7" x14ac:dyDescent="0.25">
      <c r="A8">
        <v>1288</v>
      </c>
      <c r="B8" t="s">
        <v>292</v>
      </c>
      <c r="C8" t="s">
        <v>292</v>
      </c>
      <c r="D8" t="s">
        <v>292</v>
      </c>
      <c r="E8" t="s">
        <v>709</v>
      </c>
      <c r="F8" t="s">
        <v>778</v>
      </c>
      <c r="G8">
        <v>88392</v>
      </c>
    </row>
    <row r="9" spans="1:7" x14ac:dyDescent="0.25">
      <c r="A9">
        <v>1289</v>
      </c>
      <c r="B9" t="s">
        <v>292</v>
      </c>
      <c r="C9" t="s">
        <v>292</v>
      </c>
      <c r="D9" t="s">
        <v>292</v>
      </c>
      <c r="E9" t="s">
        <v>779</v>
      </c>
      <c r="F9" t="s">
        <v>338</v>
      </c>
      <c r="G9">
        <v>433000</v>
      </c>
    </row>
    <row r="10" spans="1:7" x14ac:dyDescent="0.25">
      <c r="A10">
        <v>1290</v>
      </c>
      <c r="B10" t="s">
        <v>292</v>
      </c>
      <c r="C10" t="s">
        <v>292</v>
      </c>
      <c r="D10" t="s">
        <v>292</v>
      </c>
      <c r="E10" t="s">
        <v>489</v>
      </c>
      <c r="F10" t="s">
        <v>490</v>
      </c>
      <c r="G10">
        <v>70000</v>
      </c>
    </row>
    <row r="11" spans="1:7" x14ac:dyDescent="0.25">
      <c r="A11">
        <v>1291</v>
      </c>
      <c r="B11" t="s">
        <v>292</v>
      </c>
      <c r="C11" t="s">
        <v>292</v>
      </c>
      <c r="D11" t="s">
        <v>292</v>
      </c>
      <c r="E11" t="s">
        <v>755</v>
      </c>
      <c r="F11" t="s">
        <v>756</v>
      </c>
      <c r="G11">
        <v>440000.01</v>
      </c>
    </row>
    <row r="12" spans="1:7" x14ac:dyDescent="0.25">
      <c r="A12">
        <v>1292</v>
      </c>
      <c r="B12" t="s">
        <v>292</v>
      </c>
      <c r="C12" t="s">
        <v>292</v>
      </c>
      <c r="D12" t="s">
        <v>292</v>
      </c>
      <c r="E12" t="s">
        <v>733</v>
      </c>
      <c r="F12" t="s">
        <v>734</v>
      </c>
      <c r="G12">
        <v>98000</v>
      </c>
    </row>
    <row r="13" spans="1:7" x14ac:dyDescent="0.25">
      <c r="A13">
        <v>1294</v>
      </c>
      <c r="B13" t="s">
        <v>505</v>
      </c>
      <c r="C13" t="s">
        <v>506</v>
      </c>
      <c r="D13" t="s">
        <v>507</v>
      </c>
      <c r="E13" t="s">
        <v>292</v>
      </c>
      <c r="F13" t="s">
        <v>508</v>
      </c>
      <c r="G13">
        <v>435000</v>
      </c>
    </row>
    <row r="14" spans="1:7" x14ac:dyDescent="0.25">
      <c r="A14">
        <v>1295</v>
      </c>
      <c r="B14" t="s">
        <v>318</v>
      </c>
      <c r="C14" t="s">
        <v>319</v>
      </c>
      <c r="D14" t="s">
        <v>320</v>
      </c>
      <c r="E14" t="s">
        <v>292</v>
      </c>
      <c r="F14" t="s">
        <v>780</v>
      </c>
      <c r="G14">
        <v>435000</v>
      </c>
    </row>
    <row r="15" spans="1:7" x14ac:dyDescent="0.25">
      <c r="A15">
        <v>1296</v>
      </c>
      <c r="B15" t="s">
        <v>421</v>
      </c>
      <c r="C15" t="s">
        <v>422</v>
      </c>
      <c r="D15" t="s">
        <v>423</v>
      </c>
      <c r="E15" t="s">
        <v>292</v>
      </c>
      <c r="F15" t="s">
        <v>781</v>
      </c>
      <c r="G15">
        <v>435000</v>
      </c>
    </row>
    <row r="16" spans="1:7" x14ac:dyDescent="0.25">
      <c r="A16">
        <v>1297</v>
      </c>
      <c r="B16" t="s">
        <v>292</v>
      </c>
      <c r="C16" t="s">
        <v>292</v>
      </c>
      <c r="D16" t="s">
        <v>292</v>
      </c>
      <c r="E16" t="s">
        <v>782</v>
      </c>
      <c r="F16" t="s">
        <v>768</v>
      </c>
      <c r="G16">
        <v>435000</v>
      </c>
    </row>
    <row r="17" spans="1:7" x14ac:dyDescent="0.25">
      <c r="A17">
        <v>1298</v>
      </c>
      <c r="B17" t="s">
        <v>421</v>
      </c>
      <c r="C17" t="s">
        <v>422</v>
      </c>
      <c r="D17" t="s">
        <v>423</v>
      </c>
      <c r="E17" t="s">
        <v>292</v>
      </c>
      <c r="F17" t="s">
        <v>781</v>
      </c>
      <c r="G17">
        <v>935095.95</v>
      </c>
    </row>
    <row r="18" spans="1:7" x14ac:dyDescent="0.25">
      <c r="A18">
        <v>1299</v>
      </c>
      <c r="B18" t="s">
        <v>292</v>
      </c>
      <c r="C18" t="s">
        <v>292</v>
      </c>
      <c r="D18" t="s">
        <v>292</v>
      </c>
      <c r="E18" t="s">
        <v>405</v>
      </c>
      <c r="F18" t="s">
        <v>406</v>
      </c>
      <c r="G18">
        <v>564502.19999999995</v>
      </c>
    </row>
    <row r="19" spans="1:7" x14ac:dyDescent="0.25">
      <c r="A19">
        <v>1301</v>
      </c>
      <c r="B19" t="s">
        <v>292</v>
      </c>
      <c r="C19" t="s">
        <v>292</v>
      </c>
      <c r="D19" t="s">
        <v>292</v>
      </c>
      <c r="E19" t="s">
        <v>647</v>
      </c>
      <c r="F19" t="s">
        <v>648</v>
      </c>
      <c r="G19">
        <v>390000</v>
      </c>
    </row>
    <row r="20" spans="1:7" x14ac:dyDescent="0.25">
      <c r="A20">
        <v>1302</v>
      </c>
      <c r="B20" t="s">
        <v>292</v>
      </c>
      <c r="C20" t="s">
        <v>292</v>
      </c>
      <c r="D20" t="s">
        <v>292</v>
      </c>
      <c r="E20" t="s">
        <v>647</v>
      </c>
      <c r="F20" t="s">
        <v>648</v>
      </c>
      <c r="G20">
        <v>435000</v>
      </c>
    </row>
    <row r="21" spans="1:7" x14ac:dyDescent="0.25">
      <c r="A21">
        <v>1303</v>
      </c>
      <c r="B21" t="s">
        <v>292</v>
      </c>
      <c r="C21" t="s">
        <v>292</v>
      </c>
      <c r="D21" t="s">
        <v>292</v>
      </c>
      <c r="E21" t="s">
        <v>783</v>
      </c>
      <c r="F21" t="s">
        <v>743</v>
      </c>
      <c r="G21">
        <v>425000</v>
      </c>
    </row>
    <row r="22" spans="1:7" x14ac:dyDescent="0.25">
      <c r="A22">
        <v>1304</v>
      </c>
      <c r="B22" t="s">
        <v>292</v>
      </c>
      <c r="C22" t="s">
        <v>292</v>
      </c>
      <c r="D22" t="s">
        <v>292</v>
      </c>
      <c r="E22" t="s">
        <v>709</v>
      </c>
      <c r="F22" t="s">
        <v>778</v>
      </c>
      <c r="G22">
        <v>100060</v>
      </c>
    </row>
    <row r="23" spans="1:7" x14ac:dyDescent="0.25">
      <c r="A23">
        <v>1305</v>
      </c>
      <c r="B23" t="s">
        <v>530</v>
      </c>
      <c r="C23" t="s">
        <v>531</v>
      </c>
      <c r="D23" t="s">
        <v>532</v>
      </c>
      <c r="E23" t="s">
        <v>292</v>
      </c>
      <c r="F23" t="s">
        <v>784</v>
      </c>
      <c r="G23">
        <v>60000</v>
      </c>
    </row>
    <row r="24" spans="1:7" x14ac:dyDescent="0.25">
      <c r="A24">
        <v>1306</v>
      </c>
      <c r="B24" t="s">
        <v>561</v>
      </c>
      <c r="C24" t="s">
        <v>562</v>
      </c>
      <c r="D24" t="s">
        <v>563</v>
      </c>
      <c r="E24" t="s">
        <v>292</v>
      </c>
      <c r="F24" t="s">
        <v>785</v>
      </c>
      <c r="G24">
        <v>50000</v>
      </c>
    </row>
    <row r="25" spans="1:7" x14ac:dyDescent="0.25">
      <c r="A25">
        <v>1307</v>
      </c>
      <c r="B25" t="s">
        <v>292</v>
      </c>
      <c r="C25" t="s">
        <v>292</v>
      </c>
      <c r="D25" t="s">
        <v>292</v>
      </c>
      <c r="E25" t="s">
        <v>489</v>
      </c>
      <c r="F25" t="s">
        <v>490</v>
      </c>
      <c r="G25">
        <v>40000</v>
      </c>
    </row>
    <row r="26" spans="1:7" x14ac:dyDescent="0.25">
      <c r="A26">
        <v>1308</v>
      </c>
      <c r="B26" t="s">
        <v>619</v>
      </c>
      <c r="C26" t="s">
        <v>620</v>
      </c>
      <c r="D26" t="s">
        <v>621</v>
      </c>
      <c r="E26" t="s">
        <v>292</v>
      </c>
      <c r="F26" t="s">
        <v>622</v>
      </c>
      <c r="G26">
        <v>60000</v>
      </c>
    </row>
    <row r="27" spans="1:7" x14ac:dyDescent="0.25">
      <c r="A27">
        <v>1309</v>
      </c>
      <c r="B27" t="s">
        <v>577</v>
      </c>
      <c r="C27" t="s">
        <v>547</v>
      </c>
      <c r="D27" t="s">
        <v>562</v>
      </c>
      <c r="E27" t="s">
        <v>292</v>
      </c>
      <c r="F27" t="s">
        <v>578</v>
      </c>
      <c r="G27">
        <v>60000</v>
      </c>
    </row>
    <row r="28" spans="1:7" x14ac:dyDescent="0.25">
      <c r="A28">
        <v>1310</v>
      </c>
      <c r="B28" t="s">
        <v>458</v>
      </c>
      <c r="C28" t="s">
        <v>459</v>
      </c>
      <c r="D28" t="s">
        <v>460</v>
      </c>
      <c r="E28" t="s">
        <v>292</v>
      </c>
      <c r="F28" t="s">
        <v>461</v>
      </c>
      <c r="G28">
        <v>60000</v>
      </c>
    </row>
    <row r="29" spans="1:7" x14ac:dyDescent="0.25">
      <c r="A29">
        <v>1311</v>
      </c>
      <c r="B29" t="s">
        <v>292</v>
      </c>
      <c r="C29" t="s">
        <v>292</v>
      </c>
      <c r="D29" t="s">
        <v>292</v>
      </c>
      <c r="E29" t="s">
        <v>786</v>
      </c>
      <c r="F29" t="s">
        <v>377</v>
      </c>
      <c r="G29">
        <v>473968.65</v>
      </c>
    </row>
    <row r="30" spans="1:7" x14ac:dyDescent="0.25">
      <c r="A30">
        <v>1313</v>
      </c>
      <c r="B30" t="s">
        <v>292</v>
      </c>
      <c r="C30" t="s">
        <v>292</v>
      </c>
      <c r="D30" t="s">
        <v>292</v>
      </c>
      <c r="E30" t="s">
        <v>446</v>
      </c>
      <c r="F30" t="s">
        <v>447</v>
      </c>
      <c r="G30">
        <v>50000</v>
      </c>
    </row>
    <row r="31" spans="1:7" x14ac:dyDescent="0.25">
      <c r="A31">
        <v>1315</v>
      </c>
      <c r="B31" t="s">
        <v>292</v>
      </c>
      <c r="C31" t="s">
        <v>292</v>
      </c>
      <c r="D31" t="s">
        <v>292</v>
      </c>
      <c r="E31" t="s">
        <v>293</v>
      </c>
      <c r="F31" t="s">
        <v>294</v>
      </c>
      <c r="G31">
        <v>991206.47</v>
      </c>
    </row>
    <row r="32" spans="1:7" x14ac:dyDescent="0.25">
      <c r="A32">
        <v>1316</v>
      </c>
      <c r="B32" t="s">
        <v>787</v>
      </c>
      <c r="C32" t="s">
        <v>695</v>
      </c>
      <c r="D32" t="s">
        <v>788</v>
      </c>
      <c r="E32" t="s">
        <v>292</v>
      </c>
      <c r="F32" t="s">
        <v>697</v>
      </c>
      <c r="G32">
        <v>50000</v>
      </c>
    </row>
    <row r="33" spans="1:7" x14ac:dyDescent="0.25">
      <c r="A33">
        <v>1318</v>
      </c>
      <c r="B33" t="s">
        <v>789</v>
      </c>
      <c r="C33" t="s">
        <v>637</v>
      </c>
      <c r="D33" t="s">
        <v>790</v>
      </c>
      <c r="E33" t="s">
        <v>292</v>
      </c>
      <c r="F33" t="s">
        <v>639</v>
      </c>
      <c r="G33">
        <v>50000</v>
      </c>
    </row>
    <row r="34" spans="1:7" x14ac:dyDescent="0.25">
      <c r="A34">
        <v>1335</v>
      </c>
      <c r="B34" t="s">
        <v>791</v>
      </c>
      <c r="C34" t="s">
        <v>792</v>
      </c>
      <c r="D34" t="s">
        <v>606</v>
      </c>
      <c r="E34" t="s">
        <v>292</v>
      </c>
      <c r="F34" t="s">
        <v>607</v>
      </c>
      <c r="G34">
        <v>60000</v>
      </c>
    </row>
    <row r="35" spans="1:7" x14ac:dyDescent="0.25">
      <c r="A35">
        <v>1341</v>
      </c>
      <c r="B35" t="s">
        <v>292</v>
      </c>
      <c r="C35" t="s">
        <v>292</v>
      </c>
      <c r="D35" t="s">
        <v>292</v>
      </c>
      <c r="E35" t="s">
        <v>667</v>
      </c>
      <c r="F35" t="s">
        <v>668</v>
      </c>
      <c r="G35">
        <v>1289000</v>
      </c>
    </row>
    <row r="36" spans="1:7" x14ac:dyDescent="0.25">
      <c r="A36">
        <v>1343</v>
      </c>
      <c r="B36" t="s">
        <v>292</v>
      </c>
      <c r="C36" t="s">
        <v>292</v>
      </c>
      <c r="D36" t="s">
        <v>292</v>
      </c>
      <c r="E36" t="s">
        <v>709</v>
      </c>
      <c r="F36" t="s">
        <v>778</v>
      </c>
      <c r="G36">
        <v>90000</v>
      </c>
    </row>
    <row r="37" spans="1:7" x14ac:dyDescent="0.25">
      <c r="A37">
        <v>1344</v>
      </c>
      <c r="B37" t="s">
        <v>292</v>
      </c>
      <c r="C37" t="s">
        <v>292</v>
      </c>
      <c r="D37" t="s">
        <v>292</v>
      </c>
      <c r="E37" t="s">
        <v>592</v>
      </c>
      <c r="F37" t="s">
        <v>593</v>
      </c>
      <c r="G37">
        <v>1284640.1599999999</v>
      </c>
    </row>
    <row r="38" spans="1:7" x14ac:dyDescent="0.25">
      <c r="A38">
        <v>1345</v>
      </c>
      <c r="B38" t="s">
        <v>292</v>
      </c>
      <c r="C38" t="s">
        <v>292</v>
      </c>
      <c r="D38" t="s">
        <v>292</v>
      </c>
      <c r="E38" t="s">
        <v>475</v>
      </c>
      <c r="F38" t="s">
        <v>476</v>
      </c>
      <c r="G38">
        <v>1455502.88</v>
      </c>
    </row>
    <row r="39" spans="1:7" x14ac:dyDescent="0.25">
      <c r="A39">
        <v>1346</v>
      </c>
      <c r="B39" t="s">
        <v>292</v>
      </c>
      <c r="C39" t="s">
        <v>292</v>
      </c>
      <c r="D39" t="s">
        <v>292</v>
      </c>
      <c r="E39" t="s">
        <v>779</v>
      </c>
      <c r="F39" t="s">
        <v>338</v>
      </c>
      <c r="G39">
        <v>179800</v>
      </c>
    </row>
    <row r="40" spans="1:7" x14ac:dyDescent="0.25">
      <c r="A40">
        <v>1353</v>
      </c>
      <c r="B40" t="s">
        <v>619</v>
      </c>
      <c r="C40" t="s">
        <v>620</v>
      </c>
      <c r="D40" t="s">
        <v>621</v>
      </c>
      <c r="E40" t="s">
        <v>292</v>
      </c>
      <c r="F40" t="s">
        <v>622</v>
      </c>
      <c r="G40">
        <v>80000</v>
      </c>
    </row>
    <row r="41" spans="1:7" x14ac:dyDescent="0.25">
      <c r="A41">
        <v>1354</v>
      </c>
      <c r="B41" t="s">
        <v>546</v>
      </c>
      <c r="C41" t="s">
        <v>531</v>
      </c>
      <c r="D41" t="s">
        <v>547</v>
      </c>
      <c r="E41" t="s">
        <v>292</v>
      </c>
      <c r="F41" t="s">
        <v>548</v>
      </c>
      <c r="G41">
        <v>80000</v>
      </c>
    </row>
    <row r="42" spans="1:7" x14ac:dyDescent="0.25">
      <c r="A42">
        <v>1362</v>
      </c>
      <c r="B42" t="s">
        <v>292</v>
      </c>
      <c r="C42" t="s">
        <v>292</v>
      </c>
      <c r="D42" t="s">
        <v>292</v>
      </c>
      <c r="E42" t="s">
        <v>995</v>
      </c>
      <c r="F42" t="s">
        <v>1114</v>
      </c>
      <c r="G42">
        <v>517444.94</v>
      </c>
    </row>
    <row r="43" spans="1:7" x14ac:dyDescent="0.25">
      <c r="A43">
        <v>1363</v>
      </c>
      <c r="B43" t="s">
        <v>292</v>
      </c>
      <c r="C43" t="s">
        <v>292</v>
      </c>
      <c r="D43" t="s">
        <v>292</v>
      </c>
      <c r="E43" t="s">
        <v>1075</v>
      </c>
      <c r="F43" t="s">
        <v>1115</v>
      </c>
      <c r="G43">
        <v>0</v>
      </c>
    </row>
    <row r="44" spans="1:7" x14ac:dyDescent="0.25">
      <c r="A44">
        <v>1364</v>
      </c>
      <c r="B44" t="s">
        <v>1116</v>
      </c>
      <c r="C44" t="s">
        <v>876</v>
      </c>
      <c r="D44" t="s">
        <v>877</v>
      </c>
      <c r="E44" t="s">
        <v>292</v>
      </c>
      <c r="F44" t="s">
        <v>878</v>
      </c>
      <c r="G44">
        <v>50000</v>
      </c>
    </row>
    <row r="45" spans="1:7" x14ac:dyDescent="0.25">
      <c r="A45">
        <v>1377</v>
      </c>
      <c r="B45" t="s">
        <v>292</v>
      </c>
      <c r="C45" t="s">
        <v>292</v>
      </c>
      <c r="D45" t="s">
        <v>292</v>
      </c>
      <c r="E45" t="s">
        <v>1117</v>
      </c>
      <c r="F45" t="s">
        <v>1051</v>
      </c>
      <c r="G45">
        <v>439660.79</v>
      </c>
    </row>
    <row r="46" spans="1:7" x14ac:dyDescent="0.25">
      <c r="A46">
        <v>1379</v>
      </c>
      <c r="B46" t="s">
        <v>292</v>
      </c>
      <c r="C46" t="s">
        <v>292</v>
      </c>
      <c r="D46" t="s">
        <v>292</v>
      </c>
      <c r="E46" t="s">
        <v>1063</v>
      </c>
      <c r="F46" t="s">
        <v>1064</v>
      </c>
      <c r="G46">
        <v>486000</v>
      </c>
    </row>
    <row r="47" spans="1:7" x14ac:dyDescent="0.25">
      <c r="A47">
        <v>1381</v>
      </c>
      <c r="B47" t="s">
        <v>292</v>
      </c>
      <c r="C47" t="s">
        <v>292</v>
      </c>
      <c r="D47" t="s">
        <v>292</v>
      </c>
      <c r="E47" t="s">
        <v>1032</v>
      </c>
      <c r="F47" t="s">
        <v>1118</v>
      </c>
      <c r="G47">
        <v>0</v>
      </c>
    </row>
    <row r="48" spans="1:7" x14ac:dyDescent="0.25">
      <c r="A48">
        <v>1383</v>
      </c>
      <c r="B48" t="s">
        <v>1119</v>
      </c>
      <c r="C48" t="s">
        <v>1015</v>
      </c>
      <c r="D48" t="s">
        <v>1016</v>
      </c>
      <c r="E48" t="s">
        <v>292</v>
      </c>
      <c r="F48" t="s">
        <v>1120</v>
      </c>
      <c r="G48">
        <v>540880.65</v>
      </c>
    </row>
    <row r="49" spans="1:7" x14ac:dyDescent="0.25">
      <c r="A49">
        <v>1384</v>
      </c>
      <c r="B49" t="s">
        <v>891</v>
      </c>
      <c r="C49" t="s">
        <v>1121</v>
      </c>
      <c r="D49" t="s">
        <v>1122</v>
      </c>
      <c r="E49" t="s">
        <v>292</v>
      </c>
      <c r="F49" t="s">
        <v>894</v>
      </c>
      <c r="G49">
        <v>150000</v>
      </c>
    </row>
    <row r="50" spans="1:7" x14ac:dyDescent="0.25">
      <c r="A50">
        <v>1385</v>
      </c>
      <c r="B50" t="s">
        <v>1123</v>
      </c>
      <c r="C50" t="s">
        <v>909</v>
      </c>
      <c r="D50" t="s">
        <v>910</v>
      </c>
      <c r="E50" t="s">
        <v>292</v>
      </c>
      <c r="F50" t="s">
        <v>911</v>
      </c>
      <c r="G50">
        <v>120000</v>
      </c>
    </row>
    <row r="51" spans="1:7" x14ac:dyDescent="0.25">
      <c r="A51">
        <v>1391</v>
      </c>
      <c r="B51" t="s">
        <v>1124</v>
      </c>
      <c r="C51" t="s">
        <v>1088</v>
      </c>
      <c r="D51" t="s">
        <v>1089</v>
      </c>
      <c r="E51" t="s">
        <v>292</v>
      </c>
      <c r="F51" t="s">
        <v>1125</v>
      </c>
      <c r="G51">
        <v>799499.71</v>
      </c>
    </row>
    <row r="52" spans="1:7" x14ac:dyDescent="0.25">
      <c r="A52">
        <v>1396</v>
      </c>
      <c r="B52" t="s">
        <v>292</v>
      </c>
      <c r="C52" t="s">
        <v>292</v>
      </c>
      <c r="D52" t="s">
        <v>292</v>
      </c>
      <c r="E52" t="s">
        <v>985</v>
      </c>
      <c r="F52" t="s">
        <v>986</v>
      </c>
      <c r="G52">
        <v>829945.59</v>
      </c>
    </row>
    <row r="53" spans="1:7" x14ac:dyDescent="0.25">
      <c r="A53">
        <v>1397</v>
      </c>
      <c r="B53" t="s">
        <v>292</v>
      </c>
      <c r="C53" t="s">
        <v>292</v>
      </c>
      <c r="D53" t="s">
        <v>292</v>
      </c>
      <c r="E53" t="s">
        <v>972</v>
      </c>
      <c r="F53" t="s">
        <v>973</v>
      </c>
      <c r="G53">
        <v>753394.5</v>
      </c>
    </row>
    <row r="54" spans="1:7" x14ac:dyDescent="0.25">
      <c r="A54">
        <v>1398</v>
      </c>
      <c r="B54" t="s">
        <v>292</v>
      </c>
      <c r="C54" t="s">
        <v>292</v>
      </c>
      <c r="D54" t="s">
        <v>292</v>
      </c>
      <c r="E54" t="s">
        <v>1103</v>
      </c>
      <c r="F54" t="s">
        <v>1104</v>
      </c>
      <c r="G54">
        <v>991610.19</v>
      </c>
    </row>
    <row r="55" spans="1:7" x14ac:dyDescent="0.25">
      <c r="A55">
        <v>1399</v>
      </c>
      <c r="B55" t="s">
        <v>837</v>
      </c>
      <c r="C55" t="s">
        <v>838</v>
      </c>
      <c r="D55" t="s">
        <v>839</v>
      </c>
      <c r="E55" t="s">
        <v>292</v>
      </c>
      <c r="F55" t="s">
        <v>1126</v>
      </c>
      <c r="G55">
        <v>30000</v>
      </c>
    </row>
    <row r="56" spans="1:7" x14ac:dyDescent="0.25">
      <c r="A56">
        <v>1400</v>
      </c>
      <c r="B56" t="s">
        <v>458</v>
      </c>
      <c r="C56" t="s">
        <v>459</v>
      </c>
      <c r="D56" t="s">
        <v>460</v>
      </c>
      <c r="E56" t="s">
        <v>292</v>
      </c>
      <c r="F56" t="s">
        <v>461</v>
      </c>
      <c r="G56">
        <v>40000</v>
      </c>
    </row>
    <row r="57" spans="1:7" x14ac:dyDescent="0.25">
      <c r="A57">
        <v>1401</v>
      </c>
      <c r="B57" t="s">
        <v>292</v>
      </c>
      <c r="C57" t="s">
        <v>292</v>
      </c>
      <c r="D57" t="s">
        <v>292</v>
      </c>
      <c r="E57" t="s">
        <v>489</v>
      </c>
      <c r="F57" t="s">
        <v>490</v>
      </c>
      <c r="G57">
        <v>150000</v>
      </c>
    </row>
    <row r="58" spans="1:7" x14ac:dyDescent="0.25">
      <c r="A58">
        <v>1402</v>
      </c>
      <c r="B58" t="s">
        <v>292</v>
      </c>
      <c r="C58" t="s">
        <v>292</v>
      </c>
      <c r="D58" t="s">
        <v>292</v>
      </c>
      <c r="E58" t="s">
        <v>957</v>
      </c>
      <c r="F58" t="s">
        <v>1127</v>
      </c>
      <c r="G58">
        <v>700336.18</v>
      </c>
    </row>
    <row r="59" spans="1:7" x14ac:dyDescent="0.25">
      <c r="A59">
        <v>1403</v>
      </c>
      <c r="B59" t="s">
        <v>292</v>
      </c>
      <c r="C59" t="s">
        <v>292</v>
      </c>
      <c r="D59" t="s">
        <v>292</v>
      </c>
      <c r="E59" t="s">
        <v>957</v>
      </c>
      <c r="F59" t="s">
        <v>1127</v>
      </c>
      <c r="G59">
        <v>399703.69</v>
      </c>
    </row>
    <row r="60" spans="1:7" x14ac:dyDescent="0.25">
      <c r="A60">
        <v>1404</v>
      </c>
      <c r="B60" t="s">
        <v>292</v>
      </c>
      <c r="C60" t="s">
        <v>292</v>
      </c>
      <c r="D60" t="s">
        <v>292</v>
      </c>
      <c r="E60" t="s">
        <v>945</v>
      </c>
      <c r="F60" t="s">
        <v>946</v>
      </c>
      <c r="G60">
        <v>739908.78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Tabla_365570</vt:lpstr>
      <vt:lpstr>Tabla_365554</vt:lpstr>
      <vt:lpstr>Hidden_1_Tabla_365554</vt:lpstr>
      <vt:lpstr>Tabla_365567</vt:lpstr>
      <vt:lpstr>Hidden_1_Tabla_3655544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123</cp:lastModifiedBy>
  <dcterms:created xsi:type="dcterms:W3CDTF">2021-07-08T16:33:18Z</dcterms:created>
  <dcterms:modified xsi:type="dcterms:W3CDTF">2021-10-29T19:22:48Z</dcterms:modified>
</cp:coreProperties>
</file>